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bilidad\Desktop\INFORME ANUAL 2025\"/>
    </mc:Choice>
  </mc:AlternateContent>
  <bookViews>
    <workbookView xWindow="0" yWindow="0" windowWidth="20220" windowHeight="7125" firstSheet="1" activeTab="1"/>
  </bookViews>
  <sheets>
    <sheet name="P1 Presupuesto Aprobado" sheetId="1" r:id="rId1"/>
    <sheet name="P2 Presupuesto Aprobado-Ejec " sheetId="2" r:id="rId2"/>
    <sheet name="P2 Presupuesto Aprobado-Eje (2" sheetId="4" r:id="rId3"/>
    <sheet name="P3 Ejecucion " sheetId="3" state="hidden" r:id="rId4"/>
  </sheets>
  <definedNames>
    <definedName name="_xlnm.Print_Area" localSheetId="2">'P2 Presupuesto Aprobado-Eje (2'!$A$1:$Q$22</definedName>
    <definedName name="_xlnm.Print_Area" localSheetId="1">'P2 Presupuesto Aprobado-Ejec '!$A$1:$T$100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11" i="4" l="1"/>
  <c r="T10" i="2"/>
  <c r="S68" i="2"/>
  <c r="S10" i="2" s="1"/>
  <c r="S27" i="2"/>
  <c r="S17" i="2"/>
  <c r="O11" i="4" l="1"/>
  <c r="R10" i="2"/>
  <c r="L11" i="4" l="1"/>
  <c r="K11" i="4" l="1"/>
  <c r="P10" i="2"/>
  <c r="J11" i="4" l="1"/>
  <c r="I10" i="2"/>
  <c r="I11" i="4" l="1"/>
  <c r="H10" i="2"/>
  <c r="G11" i="4" l="1"/>
  <c r="F11" i="4" l="1"/>
  <c r="E10" i="2"/>
  <c r="E68" i="2"/>
  <c r="C17" i="2" l="1"/>
  <c r="D82" i="2"/>
  <c r="D84" i="2" s="1"/>
  <c r="D79" i="2"/>
  <c r="D76" i="2"/>
  <c r="D68" i="2"/>
  <c r="D63" i="2"/>
  <c r="D53" i="2"/>
  <c r="D46" i="2"/>
  <c r="D37" i="2"/>
  <c r="D27" i="2"/>
  <c r="D17" i="2"/>
  <c r="D10" i="2" s="1"/>
  <c r="D11" i="2"/>
  <c r="E11" i="4" l="1"/>
  <c r="R82" i="2" l="1"/>
  <c r="R79" i="2"/>
  <c r="R76" i="2"/>
  <c r="R68" i="2"/>
  <c r="R63" i="2"/>
  <c r="R53" i="2"/>
  <c r="R46" i="2"/>
  <c r="R37" i="2"/>
  <c r="R27" i="2"/>
  <c r="R17" i="2"/>
  <c r="R11" i="2"/>
  <c r="R84" i="2" l="1"/>
  <c r="Q82" i="2"/>
  <c r="Q79" i="2"/>
  <c r="Q76" i="2"/>
  <c r="Q63" i="2"/>
  <c r="Q53" i="2"/>
  <c r="Q46" i="2"/>
  <c r="Q37" i="2"/>
  <c r="Q27" i="2"/>
  <c r="Q17" i="2"/>
  <c r="Q10" i="2" s="1"/>
  <c r="Q11" i="2"/>
  <c r="Q84" i="2" l="1"/>
  <c r="P17" i="2"/>
  <c r="Q12" i="4" l="1"/>
  <c r="T36" i="2" l="1"/>
  <c r="T31" i="2"/>
  <c r="T28" i="2"/>
  <c r="T25" i="2"/>
  <c r="T24" i="2"/>
  <c r="T20" i="2"/>
  <c r="T18" i="2"/>
  <c r="T73" i="2" l="1"/>
  <c r="T74" i="2"/>
  <c r="T70" i="2"/>
  <c r="T29" i="2" l="1"/>
  <c r="T30" i="2"/>
  <c r="T21" i="2"/>
  <c r="T22" i="2"/>
  <c r="T23" i="2"/>
  <c r="T19" i="2"/>
  <c r="P82" i="2" l="1"/>
  <c r="P79" i="2"/>
  <c r="P76" i="2"/>
  <c r="P68" i="2"/>
  <c r="P63" i="2"/>
  <c r="P53" i="2"/>
  <c r="P46" i="2"/>
  <c r="P37" i="2"/>
  <c r="P27" i="2"/>
  <c r="P11" i="2"/>
  <c r="P84" i="2" l="1"/>
  <c r="C17" i="1"/>
  <c r="C16" i="1"/>
  <c r="C26" i="1"/>
  <c r="C9" i="1"/>
  <c r="H82" i="2"/>
  <c r="H79" i="2"/>
  <c r="H76" i="2"/>
  <c r="H68" i="2"/>
  <c r="H63" i="2"/>
  <c r="H53" i="2"/>
  <c r="H46" i="2"/>
  <c r="H37" i="2"/>
  <c r="H27" i="2"/>
  <c r="H17" i="2"/>
  <c r="H11" i="2"/>
  <c r="H84" i="2" l="1"/>
  <c r="I27" i="2"/>
  <c r="S10" i="4" l="1"/>
  <c r="B11" i="4" l="1"/>
  <c r="Q11" i="4"/>
  <c r="B81" i="1"/>
  <c r="B78" i="1"/>
  <c r="B75" i="1"/>
  <c r="B67" i="1"/>
  <c r="B62" i="1"/>
  <c r="B52" i="1"/>
  <c r="B45" i="1"/>
  <c r="B36" i="1"/>
  <c r="B26" i="1"/>
  <c r="B16" i="1"/>
  <c r="B10" i="1"/>
  <c r="B83" i="1" l="1"/>
  <c r="B9" i="1"/>
  <c r="B82" i="2" l="1"/>
  <c r="B79" i="2"/>
  <c r="B76" i="2"/>
  <c r="B68" i="2"/>
  <c r="B63" i="2"/>
  <c r="B52" i="2"/>
  <c r="B51" i="2"/>
  <c r="B50" i="2"/>
  <c r="B49" i="2"/>
  <c r="B48" i="2"/>
  <c r="B47" i="2"/>
  <c r="B45" i="2"/>
  <c r="B44" i="2"/>
  <c r="B43" i="2"/>
  <c r="B42" i="2"/>
  <c r="B41" i="2"/>
  <c r="B40" i="2"/>
  <c r="B39" i="2"/>
  <c r="B38" i="2"/>
  <c r="T83" i="2"/>
  <c r="T82" i="2" s="1"/>
  <c r="T81" i="2"/>
  <c r="T80" i="2"/>
  <c r="T78" i="2"/>
  <c r="T77" i="2"/>
  <c r="T75" i="2"/>
  <c r="T72" i="2"/>
  <c r="T71" i="2"/>
  <c r="T69" i="2"/>
  <c r="T67" i="2"/>
  <c r="T66" i="2"/>
  <c r="T65" i="2"/>
  <c r="T64" i="2"/>
  <c r="T62" i="2"/>
  <c r="T61" i="2"/>
  <c r="T60" i="2"/>
  <c r="T59" i="2"/>
  <c r="T58" i="2"/>
  <c r="T57" i="2"/>
  <c r="T56" i="2"/>
  <c r="T55" i="2"/>
  <c r="T54" i="2"/>
  <c r="T52" i="2"/>
  <c r="T51" i="2"/>
  <c r="T50" i="2"/>
  <c r="T49" i="2"/>
  <c r="T48" i="2"/>
  <c r="T47" i="2"/>
  <c r="T45" i="2"/>
  <c r="T44" i="2"/>
  <c r="T43" i="2"/>
  <c r="T42" i="2"/>
  <c r="T41" i="2"/>
  <c r="T40" i="2"/>
  <c r="T39" i="2"/>
  <c r="T38" i="2"/>
  <c r="T35" i="2"/>
  <c r="T34" i="2"/>
  <c r="T33" i="2"/>
  <c r="T32" i="2"/>
  <c r="T26" i="2"/>
  <c r="T13" i="2"/>
  <c r="T14" i="2"/>
  <c r="T15" i="2"/>
  <c r="T16" i="2"/>
  <c r="T12" i="2"/>
  <c r="C82" i="2"/>
  <c r="E82" i="2"/>
  <c r="F82" i="2"/>
  <c r="G82" i="2"/>
  <c r="I82" i="2"/>
  <c r="J82" i="2"/>
  <c r="K82" i="2"/>
  <c r="L82" i="2"/>
  <c r="M82" i="2"/>
  <c r="N82" i="2"/>
  <c r="O82" i="2"/>
  <c r="C79" i="2"/>
  <c r="E79" i="2"/>
  <c r="F79" i="2"/>
  <c r="G79" i="2"/>
  <c r="I79" i="2"/>
  <c r="J79" i="2"/>
  <c r="K79" i="2"/>
  <c r="L79" i="2"/>
  <c r="M79" i="2"/>
  <c r="N79" i="2"/>
  <c r="O79" i="2"/>
  <c r="C76" i="2"/>
  <c r="E76" i="2"/>
  <c r="F76" i="2"/>
  <c r="G76" i="2"/>
  <c r="I76" i="2"/>
  <c r="J76" i="2"/>
  <c r="K76" i="2"/>
  <c r="L76" i="2"/>
  <c r="M76" i="2"/>
  <c r="N76" i="2"/>
  <c r="O76" i="2"/>
  <c r="C68" i="2"/>
  <c r="F68" i="2"/>
  <c r="G68" i="2"/>
  <c r="I68" i="2"/>
  <c r="J68" i="2"/>
  <c r="K68" i="2"/>
  <c r="L68" i="2"/>
  <c r="M68" i="2"/>
  <c r="N68" i="2"/>
  <c r="O68" i="2"/>
  <c r="C63" i="2"/>
  <c r="E63" i="2"/>
  <c r="F63" i="2"/>
  <c r="G63" i="2"/>
  <c r="I63" i="2"/>
  <c r="J63" i="2"/>
  <c r="K63" i="2"/>
  <c r="L63" i="2"/>
  <c r="M63" i="2"/>
  <c r="N63" i="2"/>
  <c r="O63" i="2"/>
  <c r="C53" i="2"/>
  <c r="E53" i="2"/>
  <c r="F53" i="2"/>
  <c r="G53" i="2"/>
  <c r="I53" i="2"/>
  <c r="J53" i="2"/>
  <c r="K53" i="2"/>
  <c r="L53" i="2"/>
  <c r="M53" i="2"/>
  <c r="N53" i="2"/>
  <c r="O53" i="2"/>
  <c r="C46" i="2"/>
  <c r="E46" i="2"/>
  <c r="F46" i="2"/>
  <c r="G46" i="2"/>
  <c r="I46" i="2"/>
  <c r="J46" i="2"/>
  <c r="K46" i="2"/>
  <c r="L46" i="2"/>
  <c r="M46" i="2"/>
  <c r="N46" i="2"/>
  <c r="O46" i="2"/>
  <c r="C37" i="2"/>
  <c r="E37" i="2"/>
  <c r="F37" i="2"/>
  <c r="G37" i="2"/>
  <c r="I37" i="2"/>
  <c r="J37" i="2"/>
  <c r="K37" i="2"/>
  <c r="L37" i="2"/>
  <c r="M37" i="2"/>
  <c r="N37" i="2"/>
  <c r="O37" i="2"/>
  <c r="C27" i="2"/>
  <c r="E27" i="2"/>
  <c r="F27" i="2"/>
  <c r="F10" i="2" s="1"/>
  <c r="G27" i="2"/>
  <c r="E17" i="2"/>
  <c r="F17" i="2"/>
  <c r="G17" i="2"/>
  <c r="I17" i="2"/>
  <c r="J17" i="2"/>
  <c r="K17" i="2"/>
  <c r="L17" i="2"/>
  <c r="M17" i="2"/>
  <c r="N17" i="2"/>
  <c r="O17" i="2"/>
  <c r="C11" i="2"/>
  <c r="E11" i="2"/>
  <c r="G11" i="2"/>
  <c r="I11" i="2"/>
  <c r="J11" i="2"/>
  <c r="K11" i="2"/>
  <c r="L11" i="2"/>
  <c r="M11" i="2"/>
  <c r="N11" i="2"/>
  <c r="O11" i="2"/>
  <c r="G10" i="2" l="1"/>
  <c r="T79" i="2"/>
  <c r="T27" i="2"/>
  <c r="T17" i="2"/>
  <c r="B46" i="2"/>
  <c r="T76" i="2"/>
  <c r="B37" i="2"/>
  <c r="T63" i="2"/>
  <c r="T68" i="2"/>
  <c r="T46" i="2"/>
  <c r="T53" i="2"/>
  <c r="T37" i="2"/>
  <c r="B27" i="2"/>
  <c r="B11" i="2"/>
  <c r="B17" i="2"/>
  <c r="B53" i="2"/>
  <c r="T11" i="2"/>
  <c r="I84" i="2"/>
  <c r="N84" i="2"/>
  <c r="J84" i="2"/>
  <c r="E84" i="2"/>
  <c r="L84" i="2"/>
  <c r="G84" i="2"/>
  <c r="M84" i="2"/>
  <c r="O10" i="2"/>
  <c r="O84" i="2"/>
  <c r="K84" i="2"/>
  <c r="F84" i="2"/>
  <c r="C84" i="2"/>
  <c r="L10" i="2"/>
  <c r="V51" i="2" s="1"/>
  <c r="K10" i="2"/>
  <c r="C10" i="2"/>
  <c r="N10" i="2"/>
  <c r="M10" i="2"/>
  <c r="T84" i="2" l="1"/>
  <c r="B10" i="2"/>
  <c r="B84" i="2"/>
</calcChain>
</file>

<file path=xl/sharedStrings.xml><?xml version="1.0" encoding="utf-8"?>
<sst xmlns="http://schemas.openxmlformats.org/spreadsheetml/2006/main" count="329" uniqueCount="118">
  <si>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</si>
  <si>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</si>
  <si>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</si>
  <si>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</si>
  <si>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</si>
  <si>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</si>
  <si>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</si>
  <si>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</si>
  <si>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</si>
  <si>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</si>
  <si>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</si>
  <si>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</si>
  <si>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</si>
  <si>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</si>
  <si>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</si>
  <si>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</si>
  <si>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</si>
  <si>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</si>
  <si>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</si>
  <si>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</si>
  <si>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</si>
  <si>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</si>
  <si>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</si>
  <si>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</si>
  <si>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</si>
  <si>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</si>
  <si>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</si>
  <si>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</si>
  <si>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</si>
  <si>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</si>
  <si>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</si>
  <si>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</si>
  <si>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</si>
  <si>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</si>
  <si>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</si>
  <si>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</si>
  <si>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</si>
  <si>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</si>
  <si>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</si>
  <si>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</si>
  <si>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</si>
  <si>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</si>
  <si>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</si>
  <si>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</si>
  <si>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</si>
  <si>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</si>
  <si>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</si>
  <si>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</si>
  <si>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</si>
  <si>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</si>
  <si>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</si>
  <si>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</si>
  <si>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</si>
  <si>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</si>
  <si>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</si>
  <si>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</si>
  <si>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</si>
  <si>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</si>
  <si>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</si>
  <si>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</si>
  <si>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</si>
  <si>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</si>
  <si>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</si>
  <si>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</si>
  <si>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</si>
  <si>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</si>
  <si>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</si>
  <si>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</si>
  <si>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</si>
  <si>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</si>
  <si>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</si>
  <si>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</si>
  <si>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</si>
  <si>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</si>
  <si>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</si>
  <si>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</si>
  <si>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</si>
  <si>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</si>
  <si>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</si>
  <si>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</si>
  <si>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</si>
  <si>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</si>
  <si>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</si>
  <si>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</si>
  <si>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</si>
  <si>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</si>
  <si>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</si>
  <si>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</si>
  <si>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</si>
  <si>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</si>
  <si>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</si>
  <si>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</si>
  <si>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</si>
  <si>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</si>
  <si>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</si>
  <si>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</si>
  <si>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</si>
  <si>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</si>
  <si>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</si>
  <si>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</si>
  <si>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Gastos y Aplicaciones financieras </t>
  </si>
  <si>
    <t>SERVICIO NACIONAL DE SALUD</t>
  </si>
  <si>
    <t xml:space="preserve">Preparado por </t>
  </si>
  <si>
    <t>CONTADOR</t>
  </si>
  <si>
    <t>Revisado Por</t>
  </si>
  <si>
    <t>ANTONIO SALVADOR DURAN ORTIZ</t>
  </si>
  <si>
    <t>Administrador Financiero</t>
  </si>
  <si>
    <t>CARLOS MANUEL SURIEL</t>
  </si>
  <si>
    <t>Licdo Carlos Manuel Suriel</t>
  </si>
  <si>
    <t>SERVICIO REGIONAL VIII DE SALUD, CIBAO CENTRAL, LA VEGA, HOSPITAL PEDRO ANTONIO CESPEDES</t>
  </si>
  <si>
    <t>AGOSTO</t>
  </si>
  <si>
    <t>SEPTIEMBRE</t>
  </si>
  <si>
    <t>OCTUBRE</t>
  </si>
  <si>
    <t>MARZO</t>
  </si>
  <si>
    <t>NOVIEMBRE</t>
  </si>
  <si>
    <t>DICIEMBRE</t>
  </si>
  <si>
    <t xml:space="preserve"> </t>
  </si>
  <si>
    <t>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</si>
</sst>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.0_);_(* \(#,##0.0\);_(* &quot;-&quot;??_);_(@_)"/>
    <numFmt numFmtId="165" formatCode="_(* #,##0.0_);_(* \(#,##0.0\);_(* &quot;-&quot;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/>
      <top style="thin">
        <color theme="0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81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0" fontId="0" fillId="3" borderId="0" xfId="0" applyFill="1"/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7" xfId="0" applyBorder="1"/>
    <xf numFmtId="0" fontId="0" fillId="0" borderId="10" xfId="0" applyBorder="1"/>
    <xf numFmtId="0" fontId="2" fillId="4" borderId="3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3" fillId="0" borderId="12" xfId="0" applyFont="1" applyBorder="1" applyAlignment="1">
      <alignment wrapText="1"/>
    </xf>
    <xf numFmtId="0" fontId="0" fillId="0" borderId="12" xfId="0" applyBorder="1" applyAlignment="1">
      <alignment wrapText="1"/>
    </xf>
    <xf numFmtId="0" fontId="0" fillId="0" borderId="12" xfId="0" applyBorder="1" applyAlignment="1">
      <alignment vertical="center"/>
    </xf>
    <xf numFmtId="0" fontId="2" fillId="4" borderId="14" xfId="0" applyFont="1" applyFill="1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2" fillId="2" borderId="0" xfId="0" applyFont="1" applyFill="1" applyAlignment="1">
      <alignment vertical="center"/>
    </xf>
    <xf numFmtId="164" fontId="3" fillId="2" borderId="0" xfId="0" applyNumberFormat="1" applyFont="1" applyFill="1"/>
    <xf numFmtId="0" fontId="3" fillId="0" borderId="13" xfId="0" applyFont="1" applyBorder="1" applyAlignment="1">
      <alignment horizontal="left"/>
    </xf>
    <xf numFmtId="164" fontId="3" fillId="0" borderId="13" xfId="0" applyNumberFormat="1" applyFont="1" applyBorder="1"/>
    <xf numFmtId="0" fontId="3" fillId="0" borderId="13" xfId="0" applyFont="1" applyBorder="1" applyAlignment="1">
      <alignment horizontal="left" indent="1"/>
    </xf>
    <xf numFmtId="0" fontId="0" fillId="0" borderId="13" xfId="0" applyBorder="1"/>
    <xf numFmtId="0" fontId="0" fillId="0" borderId="13" xfId="0" applyBorder="1" applyAlignment="1">
      <alignment horizontal="left" indent="2"/>
    </xf>
    <xf numFmtId="164" fontId="0" fillId="0" borderId="13" xfId="0" applyNumberFormat="1" applyBorder="1"/>
    <xf numFmtId="0" fontId="3" fillId="5" borderId="13" xfId="0" applyFont="1" applyFill="1" applyBorder="1" applyAlignment="1">
      <alignment horizontal="left" indent="1"/>
    </xf>
    <xf numFmtId="164" fontId="3" fillId="5" borderId="13" xfId="0" applyNumberFormat="1" applyFont="1" applyFill="1" applyBorder="1"/>
    <xf numFmtId="0" fontId="3" fillId="0" borderId="0" xfId="0" applyFont="1"/>
    <xf numFmtId="0" fontId="11" fillId="0" borderId="5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5" xfId="0" applyFont="1" applyBorder="1" applyAlignment="1">
      <alignment horizontal="center" vertical="top" wrapText="1" readingOrder="1"/>
    </xf>
    <xf numFmtId="0" fontId="10" fillId="0" borderId="0" xfId="0" applyFont="1" applyAlignment="1">
      <alignment horizontal="center" vertical="top" wrapText="1" readingOrder="1"/>
    </xf>
    <xf numFmtId="0" fontId="9" fillId="0" borderId="0" xfId="0" applyFont="1" applyAlignment="1">
      <alignment vertical="center"/>
    </xf>
    <xf numFmtId="39" fontId="3" fillId="0" borderId="13" xfId="0" applyNumberFormat="1" applyFont="1" applyBorder="1"/>
    <xf numFmtId="39" fontId="3" fillId="5" borderId="13" xfId="0" applyNumberFormat="1" applyFont="1" applyFill="1" applyBorder="1"/>
    <xf numFmtId="39" fontId="0" fillId="0" borderId="13" xfId="0" applyNumberFormat="1" applyBorder="1"/>
    <xf numFmtId="39" fontId="3" fillId="2" borderId="0" xfId="0" applyNumberFormat="1" applyFont="1" applyFill="1"/>
    <xf numFmtId="4" fontId="3" fillId="0" borderId="13" xfId="0" applyNumberFormat="1" applyFont="1" applyBorder="1"/>
    <xf numFmtId="4" fontId="3" fillId="5" borderId="13" xfId="0" applyNumberFormat="1" applyFont="1" applyFill="1" applyBorder="1"/>
    <xf numFmtId="4" fontId="0" fillId="0" borderId="13" xfId="0" applyNumberFormat="1" applyBorder="1"/>
    <xf numFmtId="4" fontId="3" fillId="2" borderId="0" xfId="0" applyNumberFormat="1" applyFont="1" applyFill="1"/>
    <xf numFmtId="43" fontId="0" fillId="0" borderId="0" xfId="0" applyNumberFormat="1"/>
    <xf numFmtId="165" fontId="0" fillId="0" borderId="0" xfId="0" applyNumberFormat="1"/>
    <xf numFmtId="164" fontId="0" fillId="0" borderId="0" xfId="0" applyNumberFormat="1"/>
    <xf numFmtId="164" fontId="3" fillId="0" borderId="0" xfId="0" applyNumberFormat="1" applyFont="1"/>
    <xf numFmtId="0" fontId="10" fillId="0" borderId="5" xfId="0" applyFont="1" applyBorder="1" applyAlignment="1">
      <alignment horizontal="center" vertical="top" wrapText="1" readingOrder="1"/>
    </xf>
    <xf numFmtId="43" fontId="0" fillId="0" borderId="13" xfId="1" applyFont="1" applyBorder="1"/>
    <xf numFmtId="43" fontId="3" fillId="5" borderId="13" xfId="1" applyFont="1" applyFill="1" applyBorder="1"/>
    <xf numFmtId="43" fontId="3" fillId="0" borderId="13" xfId="0" applyNumberFormat="1" applyFont="1" applyBorder="1"/>
    <xf numFmtId="0" fontId="0" fillId="0" borderId="0" xfId="0" applyBorder="1" applyAlignment="1">
      <alignment wrapText="1"/>
    </xf>
    <xf numFmtId="43" fontId="3" fillId="0" borderId="13" xfId="1" applyFont="1" applyBorder="1"/>
    <xf numFmtId="43" fontId="3" fillId="2" borderId="0" xfId="1" applyFont="1" applyFill="1"/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top" wrapText="1" readingOrder="1"/>
    </xf>
    <xf numFmtId="0" fontId="2" fillId="4" borderId="1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0" borderId="5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2" fillId="2" borderId="14" xfId="0" applyFont="1" applyFill="1" applyBorder="1" applyAlignment="1">
      <alignment horizontal="left" vertical="center"/>
    </xf>
    <xf numFmtId="43" fontId="2" fillId="2" borderId="15" xfId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5" xfId="0" applyFont="1" applyBorder="1" applyAlignment="1">
      <alignment horizontal="center" vertical="top" wrapText="1" readingOrder="1"/>
    </xf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4">
    <cellStyle name="Millares" xfId="1" builtinId="3"/>
    <cellStyle name="Millares 2" xfId="3"/>
    <cellStyle name="Millares 2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1028700</xdr:colOff>
      <xdr:row>4</xdr:row>
      <xdr:rowOff>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381001"/>
          <a:ext cx="1028699" cy="1028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1"/>
  <sheetViews>
    <sheetView showGridLines="0" workbookViewId="0">
      <selection activeCell="A14" sqref="A14"/>
    </sheetView>
  </sheetViews>
  <sheetFormatPr baseColWidth="10" defaultColWidth="11.42578125" defaultRowHeight="15" x14ac:dyDescent="0.25"/>
  <cols>
    <col min="1" max="1" width="105.85546875" customWidth="1"/>
    <col min="2" max="2" width="17.5703125" customWidth="1"/>
    <col min="3" max="3" width="16.7109375" customWidth="1"/>
  </cols>
  <sheetData>
    <row r="1" spans="1:16" ht="28.5" customHeight="1" x14ac:dyDescent="0.25">
      <c r="A1" s="29" t="s">
        <v>101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</row>
    <row r="2" spans="1:16" ht="21" customHeight="1" x14ac:dyDescent="0.25">
      <c r="A2" s="49" t="s">
        <v>109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16" ht="15.75" x14ac:dyDescent="0.25">
      <c r="A3" s="32" t="s">
        <v>117</v>
      </c>
      <c r="B3" s="36"/>
      <c r="C3" s="36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</row>
    <row r="4" spans="1:16" ht="15.75" customHeight="1" x14ac:dyDescent="0.25">
      <c r="A4" s="34" t="s">
        <v>100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</row>
    <row r="5" spans="1:16" ht="15.75" customHeight="1" x14ac:dyDescent="0.25">
      <c r="A5" s="35" t="s">
        <v>79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</row>
    <row r="7" spans="1:16" ht="15" customHeight="1" x14ac:dyDescent="0.25">
      <c r="A7" s="56" t="s">
        <v>66</v>
      </c>
      <c r="B7" s="57" t="s">
        <v>96</v>
      </c>
      <c r="C7" s="57" t="s">
        <v>95</v>
      </c>
      <c r="D7" s="6"/>
    </row>
    <row r="8" spans="1:16" ht="23.25" customHeight="1" x14ac:dyDescent="0.25">
      <c r="A8" s="56"/>
      <c r="B8" s="58"/>
      <c r="C8" s="58"/>
      <c r="D8" s="6"/>
    </row>
    <row r="9" spans="1:16" x14ac:dyDescent="0.25">
      <c r="A9" s="20" t="s">
        <v>0</v>
      </c>
      <c r="B9" s="37">
        <f>+B10+B16+B26+B36+B45+B52+B62+B67+B75+B78+B81</f>
        <v>5999999.9800000004</v>
      </c>
      <c r="C9" s="21">
        <f>C10+C16+C26</f>
        <v>5999999.9800000004</v>
      </c>
      <c r="D9" s="6"/>
    </row>
    <row r="10" spans="1:16" x14ac:dyDescent="0.25">
      <c r="A10" s="26" t="s">
        <v>1</v>
      </c>
      <c r="B10" s="38">
        <f>SUM(B11:B15)</f>
        <v>0</v>
      </c>
      <c r="C10" s="27"/>
      <c r="D10" s="6"/>
    </row>
    <row r="11" spans="1:16" x14ac:dyDescent="0.25">
      <c r="A11" s="24" t="s">
        <v>2</v>
      </c>
      <c r="B11" s="39"/>
      <c r="C11" s="25"/>
      <c r="D11" s="6"/>
    </row>
    <row r="12" spans="1:16" x14ac:dyDescent="0.25">
      <c r="A12" s="24" t="s">
        <v>3</v>
      </c>
      <c r="B12" s="39"/>
      <c r="C12" s="25"/>
      <c r="D12" s="6"/>
    </row>
    <row r="13" spans="1:16" x14ac:dyDescent="0.25">
      <c r="A13" s="24" t="s">
        <v>4</v>
      </c>
      <c r="B13" s="39"/>
      <c r="C13" s="25"/>
      <c r="D13" s="6"/>
    </row>
    <row r="14" spans="1:16" x14ac:dyDescent="0.25">
      <c r="A14" s="24" t="s">
        <v>5</v>
      </c>
      <c r="B14" s="39"/>
      <c r="C14" s="25"/>
      <c r="D14" s="6"/>
    </row>
    <row r="15" spans="1:16" x14ac:dyDescent="0.25">
      <c r="A15" s="24" t="s">
        <v>6</v>
      </c>
      <c r="B15" s="39"/>
      <c r="C15" s="25"/>
      <c r="D15" s="6"/>
    </row>
    <row r="16" spans="1:16" x14ac:dyDescent="0.25">
      <c r="A16" s="26" t="s">
        <v>7</v>
      </c>
      <c r="B16" s="38">
        <f>SUM(B17:B25)</f>
        <v>1233635.99</v>
      </c>
      <c r="C16" s="27">
        <f>C17+C19+C23+C24</f>
        <v>1233635.99</v>
      </c>
      <c r="D16" s="6"/>
    </row>
    <row r="17" spans="1:4" x14ac:dyDescent="0.25">
      <c r="A17" s="24" t="s">
        <v>8</v>
      </c>
      <c r="B17" s="39">
        <v>445824.34</v>
      </c>
      <c r="C17" s="50">
        <f>B17</f>
        <v>445824.34</v>
      </c>
      <c r="D17" s="6"/>
    </row>
    <row r="18" spans="1:4" x14ac:dyDescent="0.25">
      <c r="A18" s="24" t="s">
        <v>9</v>
      </c>
      <c r="B18" s="39">
        <v>0</v>
      </c>
      <c r="C18" s="50"/>
      <c r="D18" s="6"/>
    </row>
    <row r="19" spans="1:4" x14ac:dyDescent="0.25">
      <c r="A19" s="24" t="s">
        <v>10</v>
      </c>
      <c r="B19" s="39">
        <v>150109.21</v>
      </c>
      <c r="C19" s="50">
        <v>350109.21</v>
      </c>
      <c r="D19" s="6"/>
    </row>
    <row r="20" spans="1:4" x14ac:dyDescent="0.25">
      <c r="A20" s="24" t="s">
        <v>11</v>
      </c>
      <c r="B20" s="39"/>
      <c r="C20" s="50"/>
      <c r="D20" s="6"/>
    </row>
    <row r="21" spans="1:4" x14ac:dyDescent="0.25">
      <c r="A21" s="24" t="s">
        <v>12</v>
      </c>
      <c r="B21" s="39">
        <v>0</v>
      </c>
      <c r="C21" s="50"/>
    </row>
    <row r="22" spans="1:4" x14ac:dyDescent="0.25">
      <c r="A22" s="24" t="s">
        <v>13</v>
      </c>
      <c r="B22" s="39"/>
      <c r="C22" s="50"/>
    </row>
    <row r="23" spans="1:4" x14ac:dyDescent="0.25">
      <c r="A23" s="24" t="s">
        <v>14</v>
      </c>
      <c r="B23" s="39">
        <v>587666.04</v>
      </c>
      <c r="C23" s="50">
        <v>387666.04</v>
      </c>
    </row>
    <row r="24" spans="1:4" x14ac:dyDescent="0.25">
      <c r="A24" s="24" t="s">
        <v>15</v>
      </c>
      <c r="B24" s="39">
        <v>50036.4</v>
      </c>
      <c r="C24" s="50">
        <v>50036.4</v>
      </c>
    </row>
    <row r="25" spans="1:4" x14ac:dyDescent="0.25">
      <c r="A25" s="24" t="s">
        <v>16</v>
      </c>
      <c r="B25" s="39"/>
      <c r="C25" s="50"/>
    </row>
    <row r="26" spans="1:4" x14ac:dyDescent="0.25">
      <c r="A26" s="26" t="s">
        <v>17</v>
      </c>
      <c r="B26" s="38">
        <f>SUM(B27:B35)</f>
        <v>4766363.99</v>
      </c>
      <c r="C26" s="51">
        <f>C27+C30+C31+C33+C35</f>
        <v>4766363.99</v>
      </c>
    </row>
    <row r="27" spans="1:4" x14ac:dyDescent="0.25">
      <c r="A27" s="24" t="s">
        <v>18</v>
      </c>
      <c r="B27" s="39">
        <v>1101653.73</v>
      </c>
      <c r="C27" s="50">
        <v>1101653.73</v>
      </c>
    </row>
    <row r="28" spans="1:4" x14ac:dyDescent="0.25">
      <c r="A28" s="24" t="s">
        <v>19</v>
      </c>
      <c r="B28" s="39">
        <v>0</v>
      </c>
      <c r="C28" s="50">
        <v>0</v>
      </c>
    </row>
    <row r="29" spans="1:4" x14ac:dyDescent="0.25">
      <c r="A29" s="24" t="s">
        <v>20</v>
      </c>
      <c r="B29" s="39">
        <v>0</v>
      </c>
      <c r="C29" s="50">
        <v>0</v>
      </c>
    </row>
    <row r="30" spans="1:4" x14ac:dyDescent="0.25">
      <c r="A30" s="24" t="s">
        <v>21</v>
      </c>
      <c r="B30" s="39">
        <v>2737255.45</v>
      </c>
      <c r="C30" s="50">
        <v>2737255.45</v>
      </c>
    </row>
    <row r="31" spans="1:4" x14ac:dyDescent="0.25">
      <c r="A31" s="24" t="s">
        <v>22</v>
      </c>
      <c r="B31" s="39">
        <v>147931.92000000001</v>
      </c>
      <c r="C31" s="50">
        <v>147931.92000000001</v>
      </c>
    </row>
    <row r="32" spans="1:4" x14ac:dyDescent="0.25">
      <c r="A32" s="24" t="s">
        <v>23</v>
      </c>
      <c r="B32" s="39">
        <v>0</v>
      </c>
      <c r="C32" s="50">
        <v>0</v>
      </c>
    </row>
    <row r="33" spans="1:3" x14ac:dyDescent="0.25">
      <c r="A33" s="24" t="s">
        <v>24</v>
      </c>
      <c r="B33" s="39">
        <v>465910.44</v>
      </c>
      <c r="C33" s="50">
        <v>465910.44</v>
      </c>
    </row>
    <row r="34" spans="1:3" x14ac:dyDescent="0.25">
      <c r="A34" s="24" t="s">
        <v>25</v>
      </c>
      <c r="B34" s="39"/>
      <c r="C34" s="50"/>
    </row>
    <row r="35" spans="1:3" x14ac:dyDescent="0.25">
      <c r="A35" s="24" t="s">
        <v>26</v>
      </c>
      <c r="B35" s="39">
        <v>313612.45</v>
      </c>
      <c r="C35" s="50">
        <v>313612.45</v>
      </c>
    </row>
    <row r="36" spans="1:3" x14ac:dyDescent="0.25">
      <c r="A36" s="26" t="s">
        <v>27</v>
      </c>
      <c r="B36" s="38">
        <f>SUM(B37:B44)</f>
        <v>0</v>
      </c>
      <c r="C36" s="27"/>
    </row>
    <row r="37" spans="1:3" x14ac:dyDescent="0.25">
      <c r="A37" s="24" t="s">
        <v>28</v>
      </c>
      <c r="B37" s="39"/>
      <c r="C37" s="25"/>
    </row>
    <row r="38" spans="1:3" x14ac:dyDescent="0.25">
      <c r="A38" s="24" t="s">
        <v>29</v>
      </c>
      <c r="B38" s="39"/>
      <c r="C38" s="25"/>
    </row>
    <row r="39" spans="1:3" x14ac:dyDescent="0.25">
      <c r="A39" s="24" t="s">
        <v>30</v>
      </c>
      <c r="B39" s="39"/>
      <c r="C39" s="25"/>
    </row>
    <row r="40" spans="1:3" x14ac:dyDescent="0.25">
      <c r="A40" s="24" t="s">
        <v>31</v>
      </c>
      <c r="B40" s="39"/>
      <c r="C40" s="25"/>
    </row>
    <row r="41" spans="1:3" x14ac:dyDescent="0.25">
      <c r="A41" s="24" t="s">
        <v>32</v>
      </c>
      <c r="B41" s="39"/>
      <c r="C41" s="25"/>
    </row>
    <row r="42" spans="1:3" x14ac:dyDescent="0.25">
      <c r="A42" s="24" t="s">
        <v>33</v>
      </c>
      <c r="B42" s="39"/>
      <c r="C42" s="25"/>
    </row>
    <row r="43" spans="1:3" x14ac:dyDescent="0.25">
      <c r="A43" s="24" t="s">
        <v>34</v>
      </c>
      <c r="B43" s="39"/>
      <c r="C43" s="25"/>
    </row>
    <row r="44" spans="1:3" x14ac:dyDescent="0.25">
      <c r="A44" s="24" t="s">
        <v>35</v>
      </c>
      <c r="B44" s="39"/>
      <c r="C44" s="25"/>
    </row>
    <row r="45" spans="1:3" x14ac:dyDescent="0.25">
      <c r="A45" s="26" t="s">
        <v>36</v>
      </c>
      <c r="B45" s="38">
        <f>SUM(B46:B51)</f>
        <v>0</v>
      </c>
      <c r="C45" s="27"/>
    </row>
    <row r="46" spans="1:3" x14ac:dyDescent="0.25">
      <c r="A46" s="24" t="s">
        <v>37</v>
      </c>
      <c r="B46" s="39"/>
      <c r="C46" s="25"/>
    </row>
    <row r="47" spans="1:3" x14ac:dyDescent="0.25">
      <c r="A47" s="24" t="s">
        <v>38</v>
      </c>
      <c r="B47" s="39"/>
      <c r="C47" s="25"/>
    </row>
    <row r="48" spans="1:3" x14ac:dyDescent="0.25">
      <c r="A48" s="24" t="s">
        <v>39</v>
      </c>
      <c r="B48" s="39"/>
      <c r="C48" s="25"/>
    </row>
    <row r="49" spans="1:3" x14ac:dyDescent="0.25">
      <c r="A49" s="24" t="s">
        <v>40</v>
      </c>
      <c r="B49" s="39"/>
      <c r="C49" s="25"/>
    </row>
    <row r="50" spans="1:3" x14ac:dyDescent="0.25">
      <c r="A50" s="24" t="s">
        <v>41</v>
      </c>
      <c r="B50" s="39"/>
      <c r="C50" s="25"/>
    </row>
    <row r="51" spans="1:3" x14ac:dyDescent="0.25">
      <c r="A51" s="24" t="s">
        <v>42</v>
      </c>
      <c r="B51" s="39"/>
      <c r="C51" s="25"/>
    </row>
    <row r="52" spans="1:3" x14ac:dyDescent="0.25">
      <c r="A52" s="26" t="s">
        <v>43</v>
      </c>
      <c r="B52" s="38">
        <f>SUM(B53:B61)</f>
        <v>0</v>
      </c>
      <c r="C52" s="27"/>
    </row>
    <row r="53" spans="1:3" x14ac:dyDescent="0.25">
      <c r="A53" s="24" t="s">
        <v>44</v>
      </c>
      <c r="B53" s="39">
        <v>0</v>
      </c>
      <c r="C53" s="25"/>
    </row>
    <row r="54" spans="1:3" x14ac:dyDescent="0.25">
      <c r="A54" s="24" t="s">
        <v>45</v>
      </c>
      <c r="B54" s="39"/>
      <c r="C54" s="25"/>
    </row>
    <row r="55" spans="1:3" x14ac:dyDescent="0.25">
      <c r="A55" s="24" t="s">
        <v>46</v>
      </c>
      <c r="B55" s="39">
        <v>0</v>
      </c>
      <c r="C55" s="25"/>
    </row>
    <row r="56" spans="1:3" x14ac:dyDescent="0.25">
      <c r="A56" s="24" t="s">
        <v>47</v>
      </c>
      <c r="B56" s="39">
        <v>0</v>
      </c>
      <c r="C56" s="25"/>
    </row>
    <row r="57" spans="1:3" x14ac:dyDescent="0.25">
      <c r="A57" s="24" t="s">
        <v>48</v>
      </c>
      <c r="B57" s="39">
        <v>0</v>
      </c>
      <c r="C57" s="25"/>
    </row>
    <row r="58" spans="1:3" x14ac:dyDescent="0.25">
      <c r="A58" s="24" t="s">
        <v>49</v>
      </c>
      <c r="B58" s="39">
        <v>0</v>
      </c>
      <c r="C58" s="25"/>
    </row>
    <row r="59" spans="1:3" x14ac:dyDescent="0.25">
      <c r="A59" s="24" t="s">
        <v>50</v>
      </c>
      <c r="B59" s="39"/>
      <c r="C59" s="25"/>
    </row>
    <row r="60" spans="1:3" x14ac:dyDescent="0.25">
      <c r="A60" s="24" t="s">
        <v>51</v>
      </c>
      <c r="B60" s="39"/>
      <c r="C60" s="25"/>
    </row>
    <row r="61" spans="1:3" x14ac:dyDescent="0.25">
      <c r="A61" s="24" t="s">
        <v>52</v>
      </c>
      <c r="B61" s="39"/>
      <c r="C61" s="25"/>
    </row>
    <row r="62" spans="1:3" x14ac:dyDescent="0.25">
      <c r="A62" s="26" t="s">
        <v>53</v>
      </c>
      <c r="B62" s="38">
        <f>SUM(B63:B66)</f>
        <v>0</v>
      </c>
      <c r="C62" s="27"/>
    </row>
    <row r="63" spans="1:3" x14ac:dyDescent="0.25">
      <c r="A63" s="24" t="s">
        <v>54</v>
      </c>
      <c r="B63" s="39">
        <v>0</v>
      </c>
      <c r="C63" s="25"/>
    </row>
    <row r="64" spans="1:3" x14ac:dyDescent="0.25">
      <c r="A64" s="24" t="s">
        <v>55</v>
      </c>
      <c r="B64" s="39"/>
      <c r="C64" s="25"/>
    </row>
    <row r="65" spans="1:3" x14ac:dyDescent="0.25">
      <c r="A65" s="24" t="s">
        <v>56</v>
      </c>
      <c r="B65" s="39"/>
      <c r="C65" s="25"/>
    </row>
    <row r="66" spans="1:3" x14ac:dyDescent="0.25">
      <c r="A66" s="24" t="s">
        <v>57</v>
      </c>
      <c r="B66" s="39"/>
      <c r="C66" s="25"/>
    </row>
    <row r="67" spans="1:3" x14ac:dyDescent="0.25">
      <c r="A67" s="26" t="s">
        <v>58</v>
      </c>
      <c r="B67" s="38">
        <f>SUM(B68:B74)</f>
        <v>0</v>
      </c>
      <c r="C67" s="27"/>
    </row>
    <row r="68" spans="1:3" x14ac:dyDescent="0.25">
      <c r="A68" s="24" t="s">
        <v>59</v>
      </c>
      <c r="B68" s="39"/>
      <c r="C68" s="25"/>
    </row>
    <row r="69" spans="1:3" x14ac:dyDescent="0.25">
      <c r="A69" s="24" t="s">
        <v>60</v>
      </c>
      <c r="B69" s="39"/>
      <c r="C69" s="25"/>
    </row>
    <row r="70" spans="1:3" x14ac:dyDescent="0.25">
      <c r="A70" s="22" t="s">
        <v>61</v>
      </c>
      <c r="B70" s="37">
        <v>0</v>
      </c>
      <c r="C70" s="21"/>
    </row>
    <row r="71" spans="1:3" x14ac:dyDescent="0.25">
      <c r="A71" s="24" t="s">
        <v>62</v>
      </c>
      <c r="B71" s="39">
        <v>0</v>
      </c>
      <c r="C71" s="25"/>
    </row>
    <row r="72" spans="1:3" x14ac:dyDescent="0.25">
      <c r="A72" s="24" t="s">
        <v>63</v>
      </c>
      <c r="B72" s="39"/>
      <c r="C72" s="25"/>
    </row>
    <row r="73" spans="1:3" x14ac:dyDescent="0.25">
      <c r="A73" s="24" t="s">
        <v>64</v>
      </c>
      <c r="B73" s="39"/>
      <c r="C73" s="25"/>
    </row>
    <row r="74" spans="1:3" x14ac:dyDescent="0.25">
      <c r="A74" s="20" t="s">
        <v>69</v>
      </c>
      <c r="B74" s="37"/>
      <c r="C74" s="21"/>
    </row>
    <row r="75" spans="1:3" x14ac:dyDescent="0.25">
      <c r="A75" s="26" t="s">
        <v>70</v>
      </c>
      <c r="B75" s="38">
        <f>SUM(B76:B77)</f>
        <v>0</v>
      </c>
      <c r="C75" s="27"/>
    </row>
    <row r="76" spans="1:3" x14ac:dyDescent="0.25">
      <c r="A76" s="24" t="s">
        <v>71</v>
      </c>
      <c r="B76" s="39"/>
      <c r="C76" s="25"/>
    </row>
    <row r="77" spans="1:3" x14ac:dyDescent="0.25">
      <c r="A77" s="24" t="s">
        <v>72</v>
      </c>
      <c r="B77" s="39"/>
      <c r="C77" s="25"/>
    </row>
    <row r="78" spans="1:3" x14ac:dyDescent="0.25">
      <c r="A78" s="26" t="s">
        <v>73</v>
      </c>
      <c r="B78" s="38">
        <f>SUM(B79:B80)</f>
        <v>0</v>
      </c>
      <c r="C78" s="27"/>
    </row>
    <row r="79" spans="1:3" x14ac:dyDescent="0.25">
      <c r="A79" s="24" t="s">
        <v>74</v>
      </c>
      <c r="B79" s="39"/>
      <c r="C79" s="25"/>
    </row>
    <row r="80" spans="1:3" x14ac:dyDescent="0.25">
      <c r="A80" s="24" t="s">
        <v>75</v>
      </c>
      <c r="B80" s="39"/>
      <c r="C80" s="25"/>
    </row>
    <row r="81" spans="1:3" x14ac:dyDescent="0.25">
      <c r="A81" s="26" t="s">
        <v>76</v>
      </c>
      <c r="B81" s="38">
        <f>SUM(B82)</f>
        <v>0</v>
      </c>
      <c r="C81" s="27"/>
    </row>
    <row r="82" spans="1:3" x14ac:dyDescent="0.25">
      <c r="A82" s="24" t="s">
        <v>77</v>
      </c>
      <c r="B82" s="39"/>
      <c r="C82" s="25"/>
    </row>
    <row r="83" spans="1:3" x14ac:dyDescent="0.25">
      <c r="A83" s="18" t="s">
        <v>65</v>
      </c>
      <c r="B83" s="40">
        <f>+B81+B78+B75+B67+B62+B52+B45+B36+B26+B16+B10</f>
        <v>5999999.9800000004</v>
      </c>
      <c r="C83" s="19"/>
    </row>
    <row r="84" spans="1:3" ht="15.75" thickBot="1" x14ac:dyDescent="0.3"/>
    <row r="85" spans="1:3" ht="26.25" customHeight="1" thickBot="1" x14ac:dyDescent="0.3">
      <c r="A85" s="15" t="s">
        <v>97</v>
      </c>
    </row>
    <row r="86" spans="1:3" ht="33.75" customHeight="1" thickBot="1" x14ac:dyDescent="0.3">
      <c r="A86" s="13" t="s">
        <v>98</v>
      </c>
    </row>
    <row r="87" spans="1:3" ht="45.75" thickBot="1" x14ac:dyDescent="0.3">
      <c r="A87" s="14" t="s">
        <v>99</v>
      </c>
    </row>
    <row r="89" spans="1:3" x14ac:dyDescent="0.25">
      <c r="A89" t="s">
        <v>102</v>
      </c>
      <c r="C89" t="s">
        <v>104</v>
      </c>
    </row>
    <row r="90" spans="1:3" x14ac:dyDescent="0.25">
      <c r="A90" t="s">
        <v>105</v>
      </c>
      <c r="C90" t="s">
        <v>108</v>
      </c>
    </row>
    <row r="91" spans="1:3" x14ac:dyDescent="0.25">
      <c r="A91" t="s">
        <v>103</v>
      </c>
      <c r="C91" t="s">
        <v>106</v>
      </c>
    </row>
  </sheetData>
  <mergeCells count="3">
    <mergeCell ref="A7:A8"/>
    <mergeCell ref="B7:B8"/>
    <mergeCell ref="C7:C8"/>
  </mergeCells>
  <pageMargins left="0.31496062992125984" right="0.11811023622047245" top="0.15748031496062992" bottom="0.15748031496062992" header="0.31496062992125984" footer="0.31496062992125984"/>
  <pageSetup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98"/>
  <sheetViews>
    <sheetView showGridLines="0" tabSelected="1" workbookViewId="0">
      <selection activeCell="A16" sqref="A16"/>
    </sheetView>
  </sheetViews>
  <sheetFormatPr baseColWidth="10" defaultColWidth="11.42578125" defaultRowHeight="15" x14ac:dyDescent="0.25"/>
  <cols>
    <col min="1" max="1" width="86.42578125" customWidth="1"/>
    <col min="2" max="2" width="12.5703125" customWidth="1"/>
    <col min="3" max="3" width="13.140625" customWidth="1"/>
    <col min="4" max="4" width="11.85546875" customWidth="1"/>
    <col min="5" max="5" width="14.42578125" customWidth="1"/>
    <col min="6" max="6" width="14.85546875" customWidth="1"/>
    <col min="7" max="7" width="15" customWidth="1"/>
    <col min="8" max="8" width="12.7109375" customWidth="1"/>
    <col min="9" max="9" width="14.140625" customWidth="1"/>
    <col min="10" max="10" width="0.28515625" customWidth="1"/>
    <col min="11" max="11" width="14.140625" hidden="1" customWidth="1"/>
    <col min="12" max="12" width="13.28515625" hidden="1" customWidth="1"/>
    <col min="13" max="13" width="13.140625" hidden="1" customWidth="1"/>
    <col min="14" max="14" width="12.85546875" hidden="1" customWidth="1"/>
    <col min="15" max="15" width="14.140625" hidden="1" customWidth="1"/>
    <col min="16" max="16" width="14.5703125" customWidth="1"/>
    <col min="17" max="19" width="14.140625" customWidth="1"/>
    <col min="20" max="20" width="13.85546875" customWidth="1"/>
    <col min="21" max="21" width="12.140625" bestFit="1" customWidth="1"/>
    <col min="22" max="22" width="14.140625" customWidth="1"/>
  </cols>
  <sheetData>
    <row r="2" spans="1:22" ht="28.5" customHeight="1" x14ac:dyDescent="0.25">
      <c r="A2" s="64" t="s">
        <v>101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</row>
    <row r="3" spans="1:22" ht="21" customHeight="1" x14ac:dyDescent="0.25">
      <c r="A3" s="66" t="s">
        <v>109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</row>
    <row r="4" spans="1:22" ht="15.75" x14ac:dyDescent="0.25">
      <c r="A4" s="70" t="s">
        <v>117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</row>
    <row r="5" spans="1:22" ht="15.75" customHeight="1" x14ac:dyDescent="0.25">
      <c r="A5" s="72" t="s">
        <v>100</v>
      </c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</row>
    <row r="6" spans="1:22" ht="15.75" customHeight="1" x14ac:dyDescent="0.25">
      <c r="A6" s="59" t="s">
        <v>79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</row>
    <row r="8" spans="1:22" ht="25.5" customHeight="1" x14ac:dyDescent="0.25">
      <c r="A8" s="56" t="s">
        <v>66</v>
      </c>
      <c r="B8" s="57" t="s">
        <v>96</v>
      </c>
      <c r="C8" s="57" t="s">
        <v>95</v>
      </c>
      <c r="D8" s="60" t="s">
        <v>93</v>
      </c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2"/>
      <c r="Q8" s="62"/>
      <c r="R8" s="62"/>
      <c r="S8" s="62"/>
      <c r="T8" s="63"/>
    </row>
    <row r="9" spans="1:22" x14ac:dyDescent="0.25">
      <c r="A9" s="68"/>
      <c r="B9" s="69"/>
      <c r="C9" s="69"/>
      <c r="D9" s="16" t="s">
        <v>113</v>
      </c>
      <c r="E9" s="16" t="s">
        <v>84</v>
      </c>
      <c r="F9" s="16" t="s">
        <v>85</v>
      </c>
      <c r="G9" s="17" t="s">
        <v>86</v>
      </c>
      <c r="H9" s="16" t="s">
        <v>87</v>
      </c>
      <c r="I9" s="16" t="s">
        <v>110</v>
      </c>
      <c r="J9" s="17" t="s">
        <v>87</v>
      </c>
      <c r="K9" s="16" t="s">
        <v>88</v>
      </c>
      <c r="L9" s="16" t="s">
        <v>89</v>
      </c>
      <c r="M9" s="16" t="s">
        <v>90</v>
      </c>
      <c r="N9" s="16" t="s">
        <v>91</v>
      </c>
      <c r="O9" s="17" t="s">
        <v>92</v>
      </c>
      <c r="P9" s="16" t="s">
        <v>111</v>
      </c>
      <c r="Q9" s="16" t="s">
        <v>112</v>
      </c>
      <c r="R9" s="16" t="s">
        <v>114</v>
      </c>
      <c r="S9" s="16" t="s">
        <v>115</v>
      </c>
      <c r="T9" s="16" t="s">
        <v>80</v>
      </c>
    </row>
    <row r="10" spans="1:22" x14ac:dyDescent="0.25">
      <c r="A10" s="20" t="s">
        <v>0</v>
      </c>
      <c r="B10" s="41">
        <f>+B11+B17+B27+B37+B46+B53+B63+B68</f>
        <v>6000000</v>
      </c>
      <c r="C10" s="41">
        <f t="shared" ref="C10:O10" si="0">+C11+C17+C27+C37+C46+C53+C63+C68</f>
        <v>6000000</v>
      </c>
      <c r="D10" s="41">
        <f t="shared" ref="D10" si="1">+D11+D17+D27+D37+D46+D53+D63+D68</f>
        <v>599999.99999999988</v>
      </c>
      <c r="E10" s="54">
        <f>E17+E27+E68</f>
        <v>599980.78999999992</v>
      </c>
      <c r="F10" s="54">
        <f>F17+F27+F37+F46+F53+F63+F68+F76+F79+F82</f>
        <v>599657.83000000007</v>
      </c>
      <c r="G10" s="54">
        <f>G17+G27+G68</f>
        <v>599740.05999999994</v>
      </c>
      <c r="H10" s="54">
        <f>H11+H17+H27+H68</f>
        <v>599936.51</v>
      </c>
      <c r="I10" s="54">
        <f>I17+I27+I68</f>
        <v>599733.54</v>
      </c>
      <c r="J10" s="21">
        <v>600000</v>
      </c>
      <c r="K10" s="21">
        <f t="shared" si="0"/>
        <v>0</v>
      </c>
      <c r="L10" s="21">
        <f t="shared" si="0"/>
        <v>0</v>
      </c>
      <c r="M10" s="21">
        <f t="shared" si="0"/>
        <v>0</v>
      </c>
      <c r="N10" s="21">
        <f t="shared" si="0"/>
        <v>0</v>
      </c>
      <c r="O10" s="21">
        <f t="shared" si="0"/>
        <v>0</v>
      </c>
      <c r="P10" s="54">
        <f>P17+P27+P37+P46+P53+P63+P68+P76</f>
        <v>599624</v>
      </c>
      <c r="Q10" s="54">
        <f>Q17+Q27+Q68</f>
        <v>599587.37</v>
      </c>
      <c r="R10" s="54">
        <f>R17+R27+R68</f>
        <v>599723.91</v>
      </c>
      <c r="S10" s="54">
        <f>S17+S27+S68</f>
        <v>599766.69000000006</v>
      </c>
      <c r="T10" s="52">
        <f>R10+Q10+P10+I10+H10+G10+F10+E10+D10+S10</f>
        <v>5997750.7000000011</v>
      </c>
      <c r="U10" s="48"/>
      <c r="V10" s="46"/>
    </row>
    <row r="11" spans="1:22" x14ac:dyDescent="0.25">
      <c r="A11" s="26" t="s">
        <v>1</v>
      </c>
      <c r="B11" s="42">
        <f>SUM(B12:B16)</f>
        <v>0</v>
      </c>
      <c r="C11" s="42">
        <f t="shared" ref="C11:T11" si="2">SUM(C12:C16)</f>
        <v>0</v>
      </c>
      <c r="D11" s="42">
        <f t="shared" ref="D11" si="3">SUM(D12:D16)</f>
        <v>0</v>
      </c>
      <c r="E11" s="27">
        <f>SUM(E12:E16)</f>
        <v>0</v>
      </c>
      <c r="F11" s="27">
        <v>0</v>
      </c>
      <c r="G11" s="27">
        <f t="shared" si="2"/>
        <v>0</v>
      </c>
      <c r="H11" s="27">
        <f t="shared" ref="H11" si="4">SUM(H12:H16)</f>
        <v>0</v>
      </c>
      <c r="I11" s="27">
        <f t="shared" si="2"/>
        <v>0</v>
      </c>
      <c r="J11" s="27">
        <f t="shared" si="2"/>
        <v>0</v>
      </c>
      <c r="K11" s="27">
        <f t="shared" si="2"/>
        <v>0</v>
      </c>
      <c r="L11" s="27">
        <f t="shared" si="2"/>
        <v>0</v>
      </c>
      <c r="M11" s="27">
        <f t="shared" si="2"/>
        <v>0</v>
      </c>
      <c r="N11" s="27">
        <f t="shared" si="2"/>
        <v>0</v>
      </c>
      <c r="O11" s="27">
        <f t="shared" si="2"/>
        <v>0</v>
      </c>
      <c r="P11" s="27">
        <f t="shared" si="2"/>
        <v>0</v>
      </c>
      <c r="Q11" s="27">
        <f t="shared" ref="Q11:R11" si="5">SUM(Q12:Q16)</f>
        <v>0</v>
      </c>
      <c r="R11" s="27">
        <f t="shared" si="5"/>
        <v>0</v>
      </c>
      <c r="S11" s="27"/>
      <c r="T11" s="27">
        <f t="shared" si="2"/>
        <v>0</v>
      </c>
      <c r="U11" s="46"/>
    </row>
    <row r="12" spans="1:22" x14ac:dyDescent="0.25">
      <c r="A12" s="24" t="s">
        <v>2</v>
      </c>
      <c r="B12" s="43"/>
      <c r="C12" s="43"/>
      <c r="D12" s="43"/>
      <c r="E12" s="43"/>
      <c r="F12" s="43">
        <v>0</v>
      </c>
      <c r="G12" s="43">
        <v>0</v>
      </c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>
        <f>SUM(D12:O12)</f>
        <v>0</v>
      </c>
    </row>
    <row r="13" spans="1:22" x14ac:dyDescent="0.25">
      <c r="A13" s="24" t="s">
        <v>3</v>
      </c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>
        <f>SUM(D13:O13)</f>
        <v>0</v>
      </c>
    </row>
    <row r="14" spans="1:22" x14ac:dyDescent="0.25">
      <c r="A14" s="24" t="s">
        <v>4</v>
      </c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>
        <f>SUM(D14:O14)</f>
        <v>0</v>
      </c>
      <c r="U14" s="10"/>
    </row>
    <row r="15" spans="1:22" x14ac:dyDescent="0.25">
      <c r="A15" s="24" t="s">
        <v>5</v>
      </c>
      <c r="B15" s="43"/>
      <c r="C15" s="43"/>
      <c r="D15" s="43"/>
      <c r="E15" s="43"/>
      <c r="F15" s="43">
        <v>0</v>
      </c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>
        <f>SUM(D15:O15)</f>
        <v>0</v>
      </c>
    </row>
    <row r="16" spans="1:22" x14ac:dyDescent="0.25">
      <c r="A16" s="24" t="s">
        <v>6</v>
      </c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>
        <f>SUM(D16:O16)</f>
        <v>0</v>
      </c>
    </row>
    <row r="17" spans="1:20" x14ac:dyDescent="0.25">
      <c r="A17" s="26" t="s">
        <v>7</v>
      </c>
      <c r="B17" s="42">
        <f>SUM(B18:B26)</f>
        <v>567722.64</v>
      </c>
      <c r="C17" s="42">
        <f t="shared" ref="C17:O17" si="6">SUM(C18:C26)</f>
        <v>867722.64</v>
      </c>
      <c r="D17" s="42">
        <f t="shared" ref="D17" si="7">SUM(D18:D26)</f>
        <v>116541.84</v>
      </c>
      <c r="E17" s="27">
        <f t="shared" si="6"/>
        <v>112235.53</v>
      </c>
      <c r="F17" s="27">
        <f t="shared" si="6"/>
        <v>79088.81</v>
      </c>
      <c r="G17" s="27">
        <f t="shared" si="6"/>
        <v>122403.44</v>
      </c>
      <c r="H17" s="27">
        <f t="shared" ref="H17" si="8">SUM(H18:H26)</f>
        <v>92662.73000000001</v>
      </c>
      <c r="I17" s="51">
        <f t="shared" si="6"/>
        <v>110165.65</v>
      </c>
      <c r="J17" s="27">
        <f t="shared" si="6"/>
        <v>0</v>
      </c>
      <c r="K17" s="27">
        <f t="shared" si="6"/>
        <v>0</v>
      </c>
      <c r="L17" s="27">
        <f t="shared" si="6"/>
        <v>0</v>
      </c>
      <c r="M17" s="27">
        <f t="shared" si="6"/>
        <v>0</v>
      </c>
      <c r="N17" s="27">
        <f t="shared" si="6"/>
        <v>0</v>
      </c>
      <c r="O17" s="27">
        <f t="shared" si="6"/>
        <v>0</v>
      </c>
      <c r="P17" s="51">
        <f>SUM(P18:P26)</f>
        <v>118522.65</v>
      </c>
      <c r="Q17" s="51">
        <f>SUM(Q18:Q26)</f>
        <v>127650.98000000001</v>
      </c>
      <c r="R17" s="51">
        <f>SUM(R18:R26)</f>
        <v>104713.26999999999</v>
      </c>
      <c r="S17" s="51">
        <f>SUM(S18:S26)</f>
        <v>104253.84</v>
      </c>
      <c r="T17" s="27">
        <f>Q17+P17+I17+H17+G17+F17+E17+D17</f>
        <v>879271.63</v>
      </c>
    </row>
    <row r="18" spans="1:20" x14ac:dyDescent="0.25">
      <c r="A18" s="24" t="s">
        <v>8</v>
      </c>
      <c r="B18" s="43">
        <v>327722.64</v>
      </c>
      <c r="C18" s="43">
        <v>327722.64</v>
      </c>
      <c r="D18" s="43">
        <v>27891.84</v>
      </c>
      <c r="E18" s="43">
        <v>27585.53</v>
      </c>
      <c r="F18" s="43">
        <v>30238.81</v>
      </c>
      <c r="G18" s="43">
        <v>49353.440000000002</v>
      </c>
      <c r="H18" s="43">
        <v>39162.730000000003</v>
      </c>
      <c r="I18" s="43">
        <v>39215.65</v>
      </c>
      <c r="J18" s="43"/>
      <c r="K18" s="43"/>
      <c r="L18" s="43"/>
      <c r="M18" s="43"/>
      <c r="N18" s="43"/>
      <c r="O18" s="43"/>
      <c r="P18" s="43">
        <v>37722.65</v>
      </c>
      <c r="Q18" s="43">
        <v>37850.980000000003</v>
      </c>
      <c r="R18" s="43">
        <v>36425.769999999997</v>
      </c>
      <c r="S18" s="43">
        <v>36341.339999999997</v>
      </c>
      <c r="T18" s="43">
        <f>Q18+P18+I18+H18+G18+F18+E18+D18</f>
        <v>289021.63</v>
      </c>
    </row>
    <row r="19" spans="1:20" x14ac:dyDescent="0.25">
      <c r="A19" s="24" t="s">
        <v>9</v>
      </c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>
        <f t="shared" ref="T19:T23" si="9">D19+E19+F19+G19+H19+I19+P19</f>
        <v>0</v>
      </c>
    </row>
    <row r="20" spans="1:20" x14ac:dyDescent="0.25">
      <c r="A20" s="24" t="s">
        <v>10</v>
      </c>
      <c r="B20" s="43">
        <v>240000</v>
      </c>
      <c r="C20" s="43">
        <v>540000</v>
      </c>
      <c r="D20" s="43">
        <v>88650</v>
      </c>
      <c r="E20" s="43">
        <v>84650</v>
      </c>
      <c r="F20" s="43">
        <v>48850</v>
      </c>
      <c r="G20" s="43">
        <v>73050</v>
      </c>
      <c r="H20" s="43">
        <v>53500</v>
      </c>
      <c r="I20" s="43">
        <v>70950</v>
      </c>
      <c r="J20" s="43"/>
      <c r="K20" s="43"/>
      <c r="L20" s="43"/>
      <c r="M20" s="43"/>
      <c r="N20" s="43"/>
      <c r="O20" s="43"/>
      <c r="P20" s="43">
        <v>80800</v>
      </c>
      <c r="Q20" s="43">
        <v>89800</v>
      </c>
      <c r="R20" s="43">
        <v>68287.5</v>
      </c>
      <c r="S20" s="43">
        <v>67912.5</v>
      </c>
      <c r="T20" s="43">
        <f>Q20+P20+I20+H20+G20+F20+E20+D20</f>
        <v>590250</v>
      </c>
    </row>
    <row r="21" spans="1:20" x14ac:dyDescent="0.25">
      <c r="A21" s="24" t="s">
        <v>11</v>
      </c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>
        <f t="shared" si="9"/>
        <v>0</v>
      </c>
    </row>
    <row r="22" spans="1:20" x14ac:dyDescent="0.25">
      <c r="A22" s="24" t="s">
        <v>12</v>
      </c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>
        <f t="shared" si="9"/>
        <v>0</v>
      </c>
    </row>
    <row r="23" spans="1:20" x14ac:dyDescent="0.25">
      <c r="A23" s="24" t="s">
        <v>13</v>
      </c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>
        <f t="shared" si="9"/>
        <v>0</v>
      </c>
    </row>
    <row r="24" spans="1:20" x14ac:dyDescent="0.25">
      <c r="A24" s="24" t="s">
        <v>14</v>
      </c>
      <c r="B24" s="43">
        <v>0</v>
      </c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>
        <f>Q24+P24+I24+H24+G24+F24+E24+D24</f>
        <v>0</v>
      </c>
    </row>
    <row r="25" spans="1:20" x14ac:dyDescent="0.25">
      <c r="A25" s="24" t="s">
        <v>15</v>
      </c>
      <c r="B25" s="43">
        <v>0</v>
      </c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>
        <f>Q25+P25+I25+H25+G25+F25+E25+D25</f>
        <v>0</v>
      </c>
    </row>
    <row r="26" spans="1:20" x14ac:dyDescent="0.25">
      <c r="A26" s="24" t="s">
        <v>16</v>
      </c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>
        <f>SUM(D26:O26)</f>
        <v>0</v>
      </c>
    </row>
    <row r="27" spans="1:20" x14ac:dyDescent="0.25">
      <c r="A27" s="26" t="s">
        <v>17</v>
      </c>
      <c r="B27" s="42">
        <f>SUM(B28:B36)</f>
        <v>5320000</v>
      </c>
      <c r="C27" s="42">
        <f t="shared" ref="C27:G27" si="10">SUM(C28:C36)</f>
        <v>5020000</v>
      </c>
      <c r="D27" s="42">
        <f t="shared" ref="D27" si="11">SUM(D28:D36)</f>
        <v>482613.97</v>
      </c>
      <c r="E27" s="27">
        <f t="shared" si="10"/>
        <v>486937.3</v>
      </c>
      <c r="F27" s="27">
        <f t="shared" si="10"/>
        <v>519710.48</v>
      </c>
      <c r="G27" s="27">
        <f t="shared" si="10"/>
        <v>476412.3</v>
      </c>
      <c r="H27" s="27">
        <f>H28+H29+H30+H31+H32+H33+H34+H35+H36</f>
        <v>506815.81</v>
      </c>
      <c r="I27" s="51">
        <f>I28+I29+I30+I31+I32+I33+I34+I35+I36</f>
        <v>488625.71</v>
      </c>
      <c r="J27" s="27"/>
      <c r="K27" s="27"/>
      <c r="L27" s="27"/>
      <c r="M27" s="27"/>
      <c r="N27" s="27"/>
      <c r="O27" s="27"/>
      <c r="P27" s="51">
        <f>P28+P29+P30+P31+P32+P33+P34+P35+P36</f>
        <v>479942.13</v>
      </c>
      <c r="Q27" s="51">
        <f>Q28+Q29+Q30+Q31+Q32+Q33+Q34+Q35+Q36</f>
        <v>470642.35</v>
      </c>
      <c r="R27" s="51">
        <f>R28+R29+R30+R31+R32+R33+R34+R35+R36</f>
        <v>493767.47</v>
      </c>
      <c r="S27" s="51">
        <f>S28+S29+S30+S31+S32+S33+S34+S35+S36</f>
        <v>494255.94</v>
      </c>
      <c r="T27" s="27">
        <f>Q27+P27+I27+H27+G27+F27+E27+D27</f>
        <v>3911700.05</v>
      </c>
    </row>
    <row r="28" spans="1:20" x14ac:dyDescent="0.25">
      <c r="A28" s="24" t="s">
        <v>18</v>
      </c>
      <c r="B28" s="43">
        <v>1280000</v>
      </c>
      <c r="C28" s="43">
        <v>1000000</v>
      </c>
      <c r="D28" s="43"/>
      <c r="E28" s="43"/>
      <c r="F28" s="43"/>
      <c r="G28" s="43">
        <v>22130</v>
      </c>
      <c r="H28" s="43">
        <v>15065</v>
      </c>
      <c r="I28" s="43"/>
      <c r="J28" s="43"/>
      <c r="K28" s="43"/>
      <c r="L28" s="43"/>
      <c r="M28" s="43"/>
      <c r="N28" s="43"/>
      <c r="O28" s="43"/>
      <c r="P28" s="43">
        <v>244284.99</v>
      </c>
      <c r="Q28" s="43">
        <v>246274.96</v>
      </c>
      <c r="R28" s="43"/>
      <c r="S28" s="43"/>
      <c r="T28" s="43">
        <f>Q28+P28+I28+H28+G28+F28+E28+D28</f>
        <v>527754.94999999995</v>
      </c>
    </row>
    <row r="29" spans="1:20" x14ac:dyDescent="0.25">
      <c r="A29" s="24" t="s">
        <v>19</v>
      </c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>
        <f t="shared" ref="T29:T35" si="12">SUM(D29:O29)</f>
        <v>0</v>
      </c>
    </row>
    <row r="30" spans="1:20" x14ac:dyDescent="0.25">
      <c r="A30" s="24" t="s">
        <v>20</v>
      </c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>
        <f t="shared" si="12"/>
        <v>0</v>
      </c>
    </row>
    <row r="31" spans="1:20" x14ac:dyDescent="0.25">
      <c r="A31" s="24" t="s">
        <v>21</v>
      </c>
      <c r="B31" s="43">
        <v>2700000</v>
      </c>
      <c r="C31" s="43">
        <v>3780000</v>
      </c>
      <c r="D31" s="43">
        <v>482613.97</v>
      </c>
      <c r="E31" s="43">
        <v>486937.3</v>
      </c>
      <c r="F31" s="43">
        <v>519710.48</v>
      </c>
      <c r="G31" s="43">
        <v>454282.3</v>
      </c>
      <c r="H31" s="43">
        <v>491750.81</v>
      </c>
      <c r="I31" s="43">
        <v>488625.71</v>
      </c>
      <c r="J31" s="43"/>
      <c r="K31" s="43"/>
      <c r="L31" s="43"/>
      <c r="M31" s="43"/>
      <c r="N31" s="43"/>
      <c r="O31" s="43"/>
      <c r="P31" s="43">
        <v>235657.14</v>
      </c>
      <c r="Q31" s="43">
        <v>224367.39</v>
      </c>
      <c r="R31" s="43">
        <v>493767.47</v>
      </c>
      <c r="S31" s="43">
        <v>494255.94</v>
      </c>
      <c r="T31" s="43">
        <f>Q31+P31+I31+H31+G31+F31+E31+D31</f>
        <v>3383945.0999999996</v>
      </c>
    </row>
    <row r="32" spans="1:20" x14ac:dyDescent="0.25">
      <c r="A32" s="24" t="s">
        <v>22</v>
      </c>
      <c r="B32" s="43">
        <v>0</v>
      </c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>
        <f t="shared" si="12"/>
        <v>0</v>
      </c>
    </row>
    <row r="33" spans="1:20" x14ac:dyDescent="0.25">
      <c r="A33" s="24" t="s">
        <v>23</v>
      </c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>
        <f t="shared" si="12"/>
        <v>0</v>
      </c>
    </row>
    <row r="34" spans="1:20" x14ac:dyDescent="0.25">
      <c r="A34" s="24" t="s">
        <v>24</v>
      </c>
      <c r="B34" s="43">
        <v>1340000</v>
      </c>
      <c r="C34" s="43">
        <v>240000</v>
      </c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>
        <f t="shared" si="12"/>
        <v>0</v>
      </c>
    </row>
    <row r="35" spans="1:20" x14ac:dyDescent="0.25">
      <c r="A35" s="24" t="s">
        <v>25</v>
      </c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>
        <f t="shared" si="12"/>
        <v>0</v>
      </c>
    </row>
    <row r="36" spans="1:20" x14ac:dyDescent="0.25">
      <c r="A36" s="24" t="s">
        <v>26</v>
      </c>
      <c r="B36" s="43">
        <v>0</v>
      </c>
      <c r="C36" s="43">
        <v>0</v>
      </c>
      <c r="D36" s="43">
        <v>0</v>
      </c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>
        <f>Q36+P36+I36+H36+G36+E36+D36</f>
        <v>0</v>
      </c>
    </row>
    <row r="37" spans="1:20" x14ac:dyDescent="0.25">
      <c r="A37" s="26" t="s">
        <v>27</v>
      </c>
      <c r="B37" s="42">
        <f>SUM(B38:B45)</f>
        <v>0</v>
      </c>
      <c r="C37" s="42">
        <f t="shared" ref="C37:T37" si="13">SUM(C38:C45)</f>
        <v>0</v>
      </c>
      <c r="D37" s="42">
        <f t="shared" ref="D37" si="14">SUM(D38:D45)</f>
        <v>0</v>
      </c>
      <c r="E37" s="27">
        <f t="shared" si="13"/>
        <v>0</v>
      </c>
      <c r="F37" s="27">
        <f t="shared" si="13"/>
        <v>0</v>
      </c>
      <c r="G37" s="27">
        <f t="shared" si="13"/>
        <v>0</v>
      </c>
      <c r="H37" s="27">
        <f t="shared" ref="H37" si="15">SUM(H38:H45)</f>
        <v>0</v>
      </c>
      <c r="I37" s="27">
        <f t="shared" si="13"/>
        <v>0</v>
      </c>
      <c r="J37" s="27">
        <f t="shared" si="13"/>
        <v>0</v>
      </c>
      <c r="K37" s="27">
        <f t="shared" si="13"/>
        <v>0</v>
      </c>
      <c r="L37" s="27">
        <f t="shared" si="13"/>
        <v>0</v>
      </c>
      <c r="M37" s="27">
        <f t="shared" si="13"/>
        <v>0</v>
      </c>
      <c r="N37" s="27">
        <f t="shared" si="13"/>
        <v>0</v>
      </c>
      <c r="O37" s="27">
        <f t="shared" si="13"/>
        <v>0</v>
      </c>
      <c r="P37" s="27">
        <f t="shared" si="13"/>
        <v>0</v>
      </c>
      <c r="Q37" s="27">
        <f t="shared" ref="Q37:R37" si="16">SUM(Q38:Q45)</f>
        <v>0</v>
      </c>
      <c r="R37" s="27">
        <f t="shared" si="16"/>
        <v>0</v>
      </c>
      <c r="S37" s="27"/>
      <c r="T37" s="27">
        <f t="shared" si="13"/>
        <v>0</v>
      </c>
    </row>
    <row r="38" spans="1:20" x14ac:dyDescent="0.25">
      <c r="A38" s="24" t="s">
        <v>28</v>
      </c>
      <c r="B38" s="43">
        <f>+'P1 Presupuesto Aprobado'!B37</f>
        <v>0</v>
      </c>
      <c r="C38" s="43"/>
      <c r="D38" s="4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>
        <f t="shared" ref="T38:T45" si="17">SUM(D38:O38)</f>
        <v>0</v>
      </c>
    </row>
    <row r="39" spans="1:20" x14ac:dyDescent="0.25">
      <c r="A39" s="24" t="s">
        <v>29</v>
      </c>
      <c r="B39" s="43">
        <f>+'P1 Presupuesto Aprobado'!B38</f>
        <v>0</v>
      </c>
      <c r="C39" s="43"/>
      <c r="D39" s="4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>
        <f t="shared" si="17"/>
        <v>0</v>
      </c>
    </row>
    <row r="40" spans="1:20" x14ac:dyDescent="0.25">
      <c r="A40" s="24" t="s">
        <v>30</v>
      </c>
      <c r="B40" s="43">
        <f>+'P1 Presupuesto Aprobado'!B39</f>
        <v>0</v>
      </c>
      <c r="C40" s="43"/>
      <c r="D40" s="4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>
        <f t="shared" si="17"/>
        <v>0</v>
      </c>
    </row>
    <row r="41" spans="1:20" x14ac:dyDescent="0.25">
      <c r="A41" s="24" t="s">
        <v>31</v>
      </c>
      <c r="B41" s="43">
        <f>+'P1 Presupuesto Aprobado'!B40</f>
        <v>0</v>
      </c>
      <c r="C41" s="43"/>
      <c r="D41" s="4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>
        <f t="shared" si="17"/>
        <v>0</v>
      </c>
    </row>
    <row r="42" spans="1:20" x14ac:dyDescent="0.25">
      <c r="A42" s="24" t="s">
        <v>32</v>
      </c>
      <c r="B42" s="43">
        <f>+'P1 Presupuesto Aprobado'!B41</f>
        <v>0</v>
      </c>
      <c r="C42" s="43"/>
      <c r="D42" s="4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>
        <f t="shared" si="17"/>
        <v>0</v>
      </c>
    </row>
    <row r="43" spans="1:20" x14ac:dyDescent="0.25">
      <c r="A43" s="24" t="s">
        <v>33</v>
      </c>
      <c r="B43" s="43">
        <f>+'P1 Presupuesto Aprobado'!B42</f>
        <v>0</v>
      </c>
      <c r="C43" s="43"/>
      <c r="D43" s="4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>
        <f t="shared" si="17"/>
        <v>0</v>
      </c>
    </row>
    <row r="44" spans="1:20" x14ac:dyDescent="0.25">
      <c r="A44" s="24" t="s">
        <v>34</v>
      </c>
      <c r="B44" s="43">
        <f>+'P1 Presupuesto Aprobado'!B43</f>
        <v>0</v>
      </c>
      <c r="C44" s="43"/>
      <c r="D44" s="4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>
        <f t="shared" si="17"/>
        <v>0</v>
      </c>
    </row>
    <row r="45" spans="1:20" x14ac:dyDescent="0.25">
      <c r="A45" s="24" t="s">
        <v>35</v>
      </c>
      <c r="B45" s="43">
        <f>+'P1 Presupuesto Aprobado'!B44</f>
        <v>0</v>
      </c>
      <c r="C45" s="43"/>
      <c r="D45" s="4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>
        <f t="shared" si="17"/>
        <v>0</v>
      </c>
    </row>
    <row r="46" spans="1:20" x14ac:dyDescent="0.25">
      <c r="A46" s="26" t="s">
        <v>36</v>
      </c>
      <c r="B46" s="42">
        <f>SUM(B47:B52)</f>
        <v>0</v>
      </c>
      <c r="C46" s="42">
        <f t="shared" ref="C46:T46" si="18">SUM(C47:C52)</f>
        <v>0</v>
      </c>
      <c r="D46" s="42">
        <f t="shared" ref="D46" si="19">SUM(D47:D52)</f>
        <v>0</v>
      </c>
      <c r="E46" s="27">
        <f t="shared" si="18"/>
        <v>0</v>
      </c>
      <c r="F46" s="27">
        <f t="shared" si="18"/>
        <v>0</v>
      </c>
      <c r="G46" s="27">
        <f t="shared" si="18"/>
        <v>0</v>
      </c>
      <c r="H46" s="27">
        <f t="shared" ref="H46" si="20">SUM(H47:H52)</f>
        <v>0</v>
      </c>
      <c r="I46" s="27">
        <f t="shared" si="18"/>
        <v>0</v>
      </c>
      <c r="J46" s="27">
        <f t="shared" si="18"/>
        <v>0</v>
      </c>
      <c r="K46" s="27">
        <f t="shared" si="18"/>
        <v>0</v>
      </c>
      <c r="L46" s="27">
        <f t="shared" si="18"/>
        <v>0</v>
      </c>
      <c r="M46" s="27">
        <f t="shared" si="18"/>
        <v>0</v>
      </c>
      <c r="N46" s="27">
        <f t="shared" si="18"/>
        <v>0</v>
      </c>
      <c r="O46" s="27">
        <f t="shared" si="18"/>
        <v>0</v>
      </c>
      <c r="P46" s="27">
        <f t="shared" si="18"/>
        <v>0</v>
      </c>
      <c r="Q46" s="27">
        <f t="shared" ref="Q46:R46" si="21">SUM(Q47:Q52)</f>
        <v>0</v>
      </c>
      <c r="R46" s="27">
        <f t="shared" si="21"/>
        <v>0</v>
      </c>
      <c r="S46" s="27"/>
      <c r="T46" s="27">
        <f t="shared" si="18"/>
        <v>0</v>
      </c>
    </row>
    <row r="47" spans="1:20" x14ac:dyDescent="0.25">
      <c r="A47" s="24" t="s">
        <v>37</v>
      </c>
      <c r="B47" s="43">
        <f>+'P1 Presupuesto Aprobado'!B46</f>
        <v>0</v>
      </c>
      <c r="C47" s="43"/>
      <c r="D47" s="4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>
        <f t="shared" ref="T47:T52" si="22">SUM(D47:O47)</f>
        <v>0</v>
      </c>
    </row>
    <row r="48" spans="1:20" x14ac:dyDescent="0.25">
      <c r="A48" s="24" t="s">
        <v>38</v>
      </c>
      <c r="B48" s="43">
        <f>+'P1 Presupuesto Aprobado'!B47</f>
        <v>0</v>
      </c>
      <c r="C48" s="43"/>
      <c r="D48" s="4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>
        <f t="shared" si="22"/>
        <v>0</v>
      </c>
    </row>
    <row r="49" spans="1:22" x14ac:dyDescent="0.25">
      <c r="A49" s="24" t="s">
        <v>39</v>
      </c>
      <c r="B49" s="43">
        <f>+'P1 Presupuesto Aprobado'!B48</f>
        <v>0</v>
      </c>
      <c r="C49" s="43"/>
      <c r="D49" s="4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>
        <f t="shared" si="22"/>
        <v>0</v>
      </c>
    </row>
    <row r="50" spans="1:22" x14ac:dyDescent="0.25">
      <c r="A50" s="24" t="s">
        <v>40</v>
      </c>
      <c r="B50" s="43">
        <f>+'P1 Presupuesto Aprobado'!B49</f>
        <v>0</v>
      </c>
      <c r="C50" s="43"/>
      <c r="D50" s="4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>
        <f t="shared" si="22"/>
        <v>0</v>
      </c>
      <c r="V50">
        <v>13483304.200000003</v>
      </c>
    </row>
    <row r="51" spans="1:22" x14ac:dyDescent="0.25">
      <c r="A51" s="24" t="s">
        <v>41</v>
      </c>
      <c r="B51" s="43">
        <f>+'P1 Presupuesto Aprobado'!B50</f>
        <v>0</v>
      </c>
      <c r="C51" s="43"/>
      <c r="D51" s="4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>
        <f t="shared" si="22"/>
        <v>0</v>
      </c>
      <c r="V51" s="47">
        <f>+L10-V50</f>
        <v>-13483304.200000003</v>
      </c>
    </row>
    <row r="52" spans="1:22" x14ac:dyDescent="0.25">
      <c r="A52" s="24" t="s">
        <v>42</v>
      </c>
      <c r="B52" s="43">
        <f>+'P1 Presupuesto Aprobado'!B51</f>
        <v>0</v>
      </c>
      <c r="C52" s="43"/>
      <c r="D52" s="4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>
        <f t="shared" si="22"/>
        <v>0</v>
      </c>
    </row>
    <row r="53" spans="1:22" x14ac:dyDescent="0.25">
      <c r="A53" s="26" t="s">
        <v>43</v>
      </c>
      <c r="B53" s="42">
        <f>SUM(B54:B62)</f>
        <v>92277.36</v>
      </c>
      <c r="C53" s="42">
        <f t="shared" ref="C53:T53" si="23">SUM(C54:C62)</f>
        <v>92277.36</v>
      </c>
      <c r="D53" s="42">
        <f t="shared" ref="D53" si="24">SUM(D54:D62)</f>
        <v>0</v>
      </c>
      <c r="E53" s="27">
        <f t="shared" si="23"/>
        <v>0</v>
      </c>
      <c r="F53" s="27">
        <f t="shared" si="23"/>
        <v>0</v>
      </c>
      <c r="G53" s="27">
        <f t="shared" si="23"/>
        <v>0</v>
      </c>
      <c r="H53" s="27">
        <f t="shared" ref="H53" si="25">SUM(H54:H62)</f>
        <v>0</v>
      </c>
      <c r="I53" s="27">
        <f t="shared" si="23"/>
        <v>0</v>
      </c>
      <c r="J53" s="27">
        <f t="shared" si="23"/>
        <v>0</v>
      </c>
      <c r="K53" s="27">
        <f t="shared" si="23"/>
        <v>0</v>
      </c>
      <c r="L53" s="27">
        <f t="shared" si="23"/>
        <v>0</v>
      </c>
      <c r="M53" s="27">
        <f t="shared" si="23"/>
        <v>0</v>
      </c>
      <c r="N53" s="27">
        <f t="shared" si="23"/>
        <v>0</v>
      </c>
      <c r="O53" s="27">
        <f t="shared" si="23"/>
        <v>0</v>
      </c>
      <c r="P53" s="27">
        <f t="shared" si="23"/>
        <v>0</v>
      </c>
      <c r="Q53" s="27">
        <f t="shared" ref="Q53:R53" si="26">SUM(Q54:Q62)</f>
        <v>0</v>
      </c>
      <c r="R53" s="27">
        <f t="shared" si="26"/>
        <v>0</v>
      </c>
      <c r="S53" s="27"/>
      <c r="T53" s="27">
        <f t="shared" si="23"/>
        <v>0</v>
      </c>
    </row>
    <row r="54" spans="1:22" x14ac:dyDescent="0.25">
      <c r="A54" s="24" t="s">
        <v>44</v>
      </c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21"/>
      <c r="M54" s="43"/>
      <c r="N54" s="43"/>
      <c r="O54" s="43"/>
      <c r="P54" s="43"/>
      <c r="Q54" s="43"/>
      <c r="R54" s="43"/>
      <c r="S54" s="43"/>
      <c r="T54" s="23">
        <f t="shared" ref="T54:T62" si="27">SUM(D54:O54)</f>
        <v>0</v>
      </c>
    </row>
    <row r="55" spans="1:22" x14ac:dyDescent="0.25">
      <c r="A55" s="24" t="s">
        <v>45</v>
      </c>
      <c r="B55" s="43"/>
      <c r="C55" s="43"/>
      <c r="D55" s="43"/>
      <c r="E55" s="43"/>
      <c r="F55" s="43"/>
      <c r="G55" s="43"/>
      <c r="H55" s="43"/>
      <c r="I55" s="43"/>
      <c r="J55" s="23"/>
      <c r="K55" s="43"/>
      <c r="L55" s="21"/>
      <c r="M55" s="23"/>
      <c r="N55" s="43"/>
      <c r="O55" s="43"/>
      <c r="P55" s="43"/>
      <c r="Q55" s="43"/>
      <c r="R55" s="43"/>
      <c r="S55" s="43"/>
      <c r="T55" s="23">
        <f t="shared" si="27"/>
        <v>0</v>
      </c>
    </row>
    <row r="56" spans="1:22" x14ac:dyDescent="0.25">
      <c r="A56" s="24" t="s">
        <v>46</v>
      </c>
      <c r="B56" s="43">
        <v>92277.36</v>
      </c>
      <c r="C56" s="43">
        <v>92277.36</v>
      </c>
      <c r="D56" s="43"/>
      <c r="E56" s="43"/>
      <c r="F56" s="43"/>
      <c r="G56" s="43"/>
      <c r="H56" s="43"/>
      <c r="I56" s="43"/>
      <c r="J56" s="43"/>
      <c r="K56" s="43"/>
      <c r="L56" s="21"/>
      <c r="M56" s="43"/>
      <c r="N56" s="43"/>
      <c r="O56" s="43"/>
      <c r="P56" s="43"/>
      <c r="Q56" s="43"/>
      <c r="R56" s="43"/>
      <c r="S56" s="43"/>
      <c r="T56" s="23">
        <f t="shared" si="27"/>
        <v>0</v>
      </c>
    </row>
    <row r="57" spans="1:22" x14ac:dyDescent="0.25">
      <c r="A57" s="24" t="s">
        <v>47</v>
      </c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21"/>
      <c r="M57" s="23"/>
      <c r="N57" s="43"/>
      <c r="O57" s="43"/>
      <c r="P57" s="43"/>
      <c r="Q57" s="43"/>
      <c r="R57" s="43"/>
      <c r="S57" s="43"/>
      <c r="T57" s="23">
        <f t="shared" si="27"/>
        <v>0</v>
      </c>
    </row>
    <row r="58" spans="1:22" x14ac:dyDescent="0.25">
      <c r="A58" s="24" t="s">
        <v>48</v>
      </c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21"/>
      <c r="M58" s="23"/>
      <c r="N58" s="43"/>
      <c r="O58" s="43"/>
      <c r="P58" s="43"/>
      <c r="Q58" s="43"/>
      <c r="R58" s="43"/>
      <c r="S58" s="43"/>
      <c r="T58" s="23">
        <f t="shared" si="27"/>
        <v>0</v>
      </c>
    </row>
    <row r="59" spans="1:22" x14ac:dyDescent="0.25">
      <c r="A59" s="24" t="s">
        <v>49</v>
      </c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21"/>
      <c r="M59" s="23"/>
      <c r="N59" s="43"/>
      <c r="O59" s="43"/>
      <c r="P59" s="43"/>
      <c r="Q59" s="43"/>
      <c r="R59" s="43"/>
      <c r="S59" s="43"/>
      <c r="T59" s="23">
        <f t="shared" si="27"/>
        <v>0</v>
      </c>
    </row>
    <row r="60" spans="1:22" x14ac:dyDescent="0.25">
      <c r="A60" s="24" t="s">
        <v>50</v>
      </c>
      <c r="B60" s="43"/>
      <c r="C60" s="43"/>
      <c r="D60" s="43"/>
      <c r="E60" s="43"/>
      <c r="F60" s="23"/>
      <c r="G60" s="43"/>
      <c r="H60" s="43"/>
      <c r="I60" s="43"/>
      <c r="J60" s="43"/>
      <c r="K60" s="43"/>
      <c r="L60" s="21"/>
      <c r="M60" s="23"/>
      <c r="N60" s="43"/>
      <c r="O60" s="43"/>
      <c r="P60" s="43"/>
      <c r="Q60" s="43"/>
      <c r="R60" s="43"/>
      <c r="S60" s="43"/>
      <c r="T60" s="23">
        <f t="shared" si="27"/>
        <v>0</v>
      </c>
    </row>
    <row r="61" spans="1:22" x14ac:dyDescent="0.25">
      <c r="A61" s="24" t="s">
        <v>51</v>
      </c>
      <c r="B61" s="43"/>
      <c r="C61" s="43"/>
      <c r="D61" s="43"/>
      <c r="E61" s="43"/>
      <c r="F61" s="23"/>
      <c r="G61" s="43"/>
      <c r="H61" s="43"/>
      <c r="I61" s="43"/>
      <c r="J61" s="43"/>
      <c r="K61" s="43"/>
      <c r="L61" s="21"/>
      <c r="M61" s="23"/>
      <c r="N61" s="43"/>
      <c r="O61" s="43"/>
      <c r="P61" s="43"/>
      <c r="Q61" s="43"/>
      <c r="R61" s="43"/>
      <c r="S61" s="43"/>
      <c r="T61" s="23">
        <f t="shared" si="27"/>
        <v>0</v>
      </c>
    </row>
    <row r="62" spans="1:22" x14ac:dyDescent="0.25">
      <c r="A62" s="24" t="s">
        <v>52</v>
      </c>
      <c r="B62" s="43"/>
      <c r="C62" s="43"/>
      <c r="D62" s="43"/>
      <c r="E62" s="43"/>
      <c r="F62" s="23"/>
      <c r="G62" s="43"/>
      <c r="H62" s="43"/>
      <c r="I62" s="43"/>
      <c r="J62" s="43"/>
      <c r="K62" s="43"/>
      <c r="L62" s="21"/>
      <c r="M62" s="23"/>
      <c r="N62" s="43"/>
      <c r="O62" s="43"/>
      <c r="P62" s="43"/>
      <c r="Q62" s="43"/>
      <c r="R62" s="43"/>
      <c r="S62" s="43"/>
      <c r="T62" s="23">
        <f t="shared" si="27"/>
        <v>0</v>
      </c>
    </row>
    <row r="63" spans="1:22" x14ac:dyDescent="0.25">
      <c r="A63" s="26" t="s">
        <v>53</v>
      </c>
      <c r="B63" s="42">
        <f>SUM(B64:B67)</f>
        <v>0</v>
      </c>
      <c r="C63" s="42">
        <f t="shared" ref="C63:T63" si="28">SUM(C64:C67)</f>
        <v>0</v>
      </c>
      <c r="D63" s="42">
        <f t="shared" ref="D63" si="29">SUM(D64:D67)</f>
        <v>0</v>
      </c>
      <c r="E63" s="27">
        <f t="shared" si="28"/>
        <v>0</v>
      </c>
      <c r="F63" s="27">
        <f t="shared" si="28"/>
        <v>0</v>
      </c>
      <c r="G63" s="27">
        <f t="shared" si="28"/>
        <v>0</v>
      </c>
      <c r="H63" s="27">
        <f t="shared" ref="H63" si="30">SUM(H64:H67)</f>
        <v>0</v>
      </c>
      <c r="I63" s="27">
        <f t="shared" si="28"/>
        <v>0</v>
      </c>
      <c r="J63" s="27">
        <f t="shared" si="28"/>
        <v>0</v>
      </c>
      <c r="K63" s="27">
        <f t="shared" si="28"/>
        <v>0</v>
      </c>
      <c r="L63" s="27">
        <f t="shared" si="28"/>
        <v>0</v>
      </c>
      <c r="M63" s="27">
        <f t="shared" si="28"/>
        <v>0</v>
      </c>
      <c r="N63" s="27">
        <f t="shared" si="28"/>
        <v>0</v>
      </c>
      <c r="O63" s="27">
        <f t="shared" si="28"/>
        <v>0</v>
      </c>
      <c r="P63" s="27">
        <f t="shared" si="28"/>
        <v>0</v>
      </c>
      <c r="Q63" s="27">
        <f t="shared" ref="Q63:R63" si="31">SUM(Q64:Q67)</f>
        <v>0</v>
      </c>
      <c r="R63" s="27">
        <f t="shared" si="31"/>
        <v>0</v>
      </c>
      <c r="S63" s="27"/>
      <c r="T63" s="27">
        <f t="shared" si="28"/>
        <v>0</v>
      </c>
    </row>
    <row r="64" spans="1:22" x14ac:dyDescent="0.25">
      <c r="A64" s="24" t="s">
        <v>54</v>
      </c>
      <c r="B64" s="43"/>
      <c r="C64" s="43"/>
      <c r="D64" s="43"/>
      <c r="E64" s="23"/>
      <c r="F64" s="4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>
        <f>SUM(D64:O64)</f>
        <v>0</v>
      </c>
    </row>
    <row r="65" spans="1:20" x14ac:dyDescent="0.25">
      <c r="A65" s="24" t="s">
        <v>55</v>
      </c>
      <c r="B65" s="43"/>
      <c r="C65" s="43"/>
      <c r="D65" s="4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>
        <f>SUM(D65:O65)</f>
        <v>0</v>
      </c>
    </row>
    <row r="66" spans="1:20" x14ac:dyDescent="0.25">
      <c r="A66" s="24" t="s">
        <v>56</v>
      </c>
      <c r="B66" s="43"/>
      <c r="C66" s="43"/>
      <c r="D66" s="4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>
        <f>SUM(D66:O66)</f>
        <v>0</v>
      </c>
    </row>
    <row r="67" spans="1:20" x14ac:dyDescent="0.25">
      <c r="A67" s="24" t="s">
        <v>57</v>
      </c>
      <c r="B67" s="43"/>
      <c r="C67" s="43"/>
      <c r="D67" s="4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>
        <f>SUM(D67:O67)</f>
        <v>0</v>
      </c>
    </row>
    <row r="68" spans="1:20" x14ac:dyDescent="0.25">
      <c r="A68" s="26" t="s">
        <v>58</v>
      </c>
      <c r="B68" s="42">
        <f t="shared" ref="B68:T68" si="32">SUM(B69:B75)</f>
        <v>20000</v>
      </c>
      <c r="C68" s="42">
        <f t="shared" si="32"/>
        <v>20000</v>
      </c>
      <c r="D68" s="42">
        <f t="shared" ref="D68" si="33">SUM(D69:D75)</f>
        <v>844.19</v>
      </c>
      <c r="E68" s="51">
        <f>E74</f>
        <v>807.96</v>
      </c>
      <c r="F68" s="27">
        <f t="shared" si="32"/>
        <v>858.54</v>
      </c>
      <c r="G68" s="27">
        <f t="shared" si="32"/>
        <v>924.32</v>
      </c>
      <c r="H68" s="27">
        <f t="shared" si="32"/>
        <v>457.97</v>
      </c>
      <c r="I68" s="27">
        <f t="shared" si="32"/>
        <v>942.18</v>
      </c>
      <c r="J68" s="27">
        <f t="shared" si="32"/>
        <v>0</v>
      </c>
      <c r="K68" s="27">
        <f t="shared" si="32"/>
        <v>0</v>
      </c>
      <c r="L68" s="27">
        <f t="shared" si="32"/>
        <v>0</v>
      </c>
      <c r="M68" s="27">
        <f t="shared" si="32"/>
        <v>0</v>
      </c>
      <c r="N68" s="27">
        <f t="shared" si="32"/>
        <v>0</v>
      </c>
      <c r="O68" s="27">
        <f t="shared" si="32"/>
        <v>0</v>
      </c>
      <c r="P68" s="51">
        <f t="shared" si="32"/>
        <v>1159.22</v>
      </c>
      <c r="Q68" s="51">
        <v>1294.04</v>
      </c>
      <c r="R68" s="51">
        <f t="shared" ref="R68:S68" si="34">SUM(R69:R75)</f>
        <v>1243.17</v>
      </c>
      <c r="S68" s="51">
        <f t="shared" si="34"/>
        <v>1256.9100000000001</v>
      </c>
      <c r="T68" s="27">
        <f t="shared" si="32"/>
        <v>4835.1600000000008</v>
      </c>
    </row>
    <row r="69" spans="1:20" x14ac:dyDescent="0.25">
      <c r="A69" s="24" t="s">
        <v>59</v>
      </c>
      <c r="B69" s="43"/>
      <c r="C69" s="43"/>
      <c r="D69" s="4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>
        <f t="shared" ref="T69:T75" si="35">SUM(D69:O69)</f>
        <v>0</v>
      </c>
    </row>
    <row r="70" spans="1:20" x14ac:dyDescent="0.25">
      <c r="A70" s="24" t="s">
        <v>60</v>
      </c>
      <c r="B70" s="43"/>
      <c r="C70" s="43"/>
      <c r="D70" s="4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>
        <f t="shared" si="35"/>
        <v>0</v>
      </c>
    </row>
    <row r="71" spans="1:20" x14ac:dyDescent="0.25">
      <c r="A71" s="22" t="s">
        <v>61</v>
      </c>
      <c r="B71" s="43"/>
      <c r="C71" s="41"/>
      <c r="D71" s="41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>
        <f t="shared" si="35"/>
        <v>0</v>
      </c>
    </row>
    <row r="72" spans="1:20" x14ac:dyDescent="0.25">
      <c r="A72" s="24" t="s">
        <v>62</v>
      </c>
      <c r="B72" s="43"/>
      <c r="C72" s="43"/>
      <c r="D72" s="4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>
        <f t="shared" si="35"/>
        <v>0</v>
      </c>
    </row>
    <row r="73" spans="1:20" x14ac:dyDescent="0.25">
      <c r="A73" s="24" t="s">
        <v>63</v>
      </c>
      <c r="B73" s="43"/>
      <c r="C73" s="43"/>
      <c r="D73" s="4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>
        <f t="shared" si="35"/>
        <v>0</v>
      </c>
    </row>
    <row r="74" spans="1:20" x14ac:dyDescent="0.25">
      <c r="A74" s="24" t="s">
        <v>64</v>
      </c>
      <c r="B74" s="43">
        <v>20000</v>
      </c>
      <c r="C74" s="43">
        <v>20000</v>
      </c>
      <c r="D74" s="43">
        <v>844.19</v>
      </c>
      <c r="E74" s="50">
        <v>807.96</v>
      </c>
      <c r="F74" s="23">
        <v>858.54</v>
      </c>
      <c r="G74" s="50">
        <v>924.32</v>
      </c>
      <c r="H74" s="50">
        <v>457.97</v>
      </c>
      <c r="I74" s="50">
        <v>942.18</v>
      </c>
      <c r="J74" s="23"/>
      <c r="K74" s="23"/>
      <c r="L74" s="23"/>
      <c r="M74" s="23"/>
      <c r="N74" s="23"/>
      <c r="O74" s="23"/>
      <c r="P74" s="50">
        <v>1159.22</v>
      </c>
      <c r="Q74" s="50">
        <v>1264.04</v>
      </c>
      <c r="R74" s="50">
        <v>1243.17</v>
      </c>
      <c r="S74" s="50">
        <v>1256.9100000000001</v>
      </c>
      <c r="T74" s="50">
        <f t="shared" si="35"/>
        <v>4835.1600000000008</v>
      </c>
    </row>
    <row r="75" spans="1:20" x14ac:dyDescent="0.25">
      <c r="A75" s="20" t="s">
        <v>69</v>
      </c>
      <c r="B75" s="43"/>
      <c r="C75" s="41"/>
      <c r="D75" s="4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3">
        <f t="shared" si="35"/>
        <v>0</v>
      </c>
    </row>
    <row r="76" spans="1:20" x14ac:dyDescent="0.25">
      <c r="A76" s="26" t="s">
        <v>70</v>
      </c>
      <c r="B76" s="42">
        <f>SUM(B77:B78)</f>
        <v>0</v>
      </c>
      <c r="C76" s="42">
        <f t="shared" ref="C76:T76" si="36">SUM(C77:C78)</f>
        <v>0</v>
      </c>
      <c r="D76" s="42">
        <f t="shared" ref="D76" si="37">SUM(D77:D78)</f>
        <v>0</v>
      </c>
      <c r="E76" s="27">
        <f t="shared" si="36"/>
        <v>0</v>
      </c>
      <c r="F76" s="27">
        <f t="shared" si="36"/>
        <v>0</v>
      </c>
      <c r="G76" s="27">
        <f t="shared" si="36"/>
        <v>0</v>
      </c>
      <c r="H76" s="27">
        <f t="shared" ref="H76" si="38">SUM(H77:H78)</f>
        <v>0</v>
      </c>
      <c r="I76" s="27">
        <f t="shared" si="36"/>
        <v>0</v>
      </c>
      <c r="J76" s="27">
        <f t="shared" si="36"/>
        <v>0</v>
      </c>
      <c r="K76" s="27">
        <f t="shared" si="36"/>
        <v>0</v>
      </c>
      <c r="L76" s="27">
        <f t="shared" si="36"/>
        <v>0</v>
      </c>
      <c r="M76" s="27">
        <f t="shared" si="36"/>
        <v>0</v>
      </c>
      <c r="N76" s="27">
        <f t="shared" si="36"/>
        <v>0</v>
      </c>
      <c r="O76" s="27">
        <f t="shared" si="36"/>
        <v>0</v>
      </c>
      <c r="P76" s="27">
        <f t="shared" si="36"/>
        <v>0</v>
      </c>
      <c r="Q76" s="27">
        <f t="shared" ref="Q76:R76" si="39">SUM(Q77:Q78)</f>
        <v>0</v>
      </c>
      <c r="R76" s="27">
        <f t="shared" si="39"/>
        <v>0</v>
      </c>
      <c r="S76" s="27"/>
      <c r="T76" s="27">
        <f t="shared" si="36"/>
        <v>0</v>
      </c>
    </row>
    <row r="77" spans="1:20" x14ac:dyDescent="0.25">
      <c r="A77" s="24" t="s">
        <v>71</v>
      </c>
      <c r="B77" s="43"/>
      <c r="C77" s="43"/>
      <c r="D77" s="4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>
        <f>SUM(D77:O77)</f>
        <v>0</v>
      </c>
    </row>
    <row r="78" spans="1:20" x14ac:dyDescent="0.25">
      <c r="A78" s="24" t="s">
        <v>72</v>
      </c>
      <c r="B78" s="43"/>
      <c r="C78" s="43"/>
      <c r="D78" s="4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>
        <f>SUM(D78:O78)</f>
        <v>0</v>
      </c>
    </row>
    <row r="79" spans="1:20" x14ac:dyDescent="0.25">
      <c r="A79" s="26" t="s">
        <v>73</v>
      </c>
      <c r="B79" s="42">
        <f>SUM(B80:B81)</f>
        <v>0</v>
      </c>
      <c r="C79" s="42">
        <f t="shared" ref="C79:T79" si="40">SUM(C80:C81)</f>
        <v>0</v>
      </c>
      <c r="D79" s="42">
        <f t="shared" ref="D79" si="41">SUM(D80:D81)</f>
        <v>0</v>
      </c>
      <c r="E79" s="27">
        <f t="shared" si="40"/>
        <v>0</v>
      </c>
      <c r="F79" s="27">
        <f t="shared" si="40"/>
        <v>0</v>
      </c>
      <c r="G79" s="27">
        <f t="shared" si="40"/>
        <v>0</v>
      </c>
      <c r="H79" s="27">
        <f t="shared" ref="H79" si="42">SUM(H80:H81)</f>
        <v>0</v>
      </c>
      <c r="I79" s="27">
        <f t="shared" si="40"/>
        <v>0</v>
      </c>
      <c r="J79" s="27">
        <f t="shared" si="40"/>
        <v>0</v>
      </c>
      <c r="K79" s="27">
        <f t="shared" si="40"/>
        <v>0</v>
      </c>
      <c r="L79" s="27">
        <f t="shared" si="40"/>
        <v>0</v>
      </c>
      <c r="M79" s="27">
        <f t="shared" si="40"/>
        <v>0</v>
      </c>
      <c r="N79" s="27">
        <f t="shared" si="40"/>
        <v>0</v>
      </c>
      <c r="O79" s="27">
        <f t="shared" si="40"/>
        <v>0</v>
      </c>
      <c r="P79" s="27">
        <f t="shared" si="40"/>
        <v>0</v>
      </c>
      <c r="Q79" s="27">
        <f t="shared" ref="Q79:R79" si="43">SUM(Q80:Q81)</f>
        <v>0</v>
      </c>
      <c r="R79" s="27">
        <f t="shared" si="43"/>
        <v>0</v>
      </c>
      <c r="S79" s="27"/>
      <c r="T79" s="27">
        <f t="shared" si="40"/>
        <v>0</v>
      </c>
    </row>
    <row r="80" spans="1:20" x14ac:dyDescent="0.25">
      <c r="A80" s="24" t="s">
        <v>74</v>
      </c>
      <c r="B80" s="43"/>
      <c r="C80" s="43"/>
      <c r="D80" s="4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>
        <f>SUM(D80:O80)</f>
        <v>0</v>
      </c>
    </row>
    <row r="81" spans="1:20" x14ac:dyDescent="0.25">
      <c r="A81" s="24" t="s">
        <v>75</v>
      </c>
      <c r="B81" s="43"/>
      <c r="C81" s="43"/>
      <c r="D81" s="4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>
        <f>SUM(D81:O81)</f>
        <v>0</v>
      </c>
    </row>
    <row r="82" spans="1:20" x14ac:dyDescent="0.25">
      <c r="A82" s="26" t="s">
        <v>76</v>
      </c>
      <c r="B82" s="42">
        <f>SUM(B83)</f>
        <v>0</v>
      </c>
      <c r="C82" s="42">
        <f t="shared" ref="C82:T82" si="44">SUM(C83)</f>
        <v>0</v>
      </c>
      <c r="D82" s="42">
        <f t="shared" si="44"/>
        <v>0</v>
      </c>
      <c r="E82" s="27">
        <f t="shared" si="44"/>
        <v>0</v>
      </c>
      <c r="F82" s="27">
        <f t="shared" si="44"/>
        <v>0</v>
      </c>
      <c r="G82" s="27">
        <f t="shared" si="44"/>
        <v>0</v>
      </c>
      <c r="H82" s="27">
        <f t="shared" si="44"/>
        <v>0</v>
      </c>
      <c r="I82" s="27">
        <f t="shared" si="44"/>
        <v>0</v>
      </c>
      <c r="J82" s="27">
        <f t="shared" si="44"/>
        <v>0</v>
      </c>
      <c r="K82" s="27">
        <f t="shared" si="44"/>
        <v>0</v>
      </c>
      <c r="L82" s="27">
        <f t="shared" si="44"/>
        <v>0</v>
      </c>
      <c r="M82" s="27">
        <f t="shared" si="44"/>
        <v>0</v>
      </c>
      <c r="N82" s="27">
        <f t="shared" si="44"/>
        <v>0</v>
      </c>
      <c r="O82" s="27">
        <f t="shared" si="44"/>
        <v>0</v>
      </c>
      <c r="P82" s="27">
        <f t="shared" si="44"/>
        <v>0</v>
      </c>
      <c r="Q82" s="27">
        <f t="shared" si="44"/>
        <v>0</v>
      </c>
      <c r="R82" s="27">
        <f t="shared" si="44"/>
        <v>0</v>
      </c>
      <c r="S82" s="27"/>
      <c r="T82" s="27">
        <f t="shared" si="44"/>
        <v>0</v>
      </c>
    </row>
    <row r="83" spans="1:20" x14ac:dyDescent="0.25">
      <c r="A83" s="24" t="s">
        <v>77</v>
      </c>
      <c r="B83" s="43"/>
      <c r="C83" s="43"/>
      <c r="D83" s="4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>
        <f>SUM(D83:O83)</f>
        <v>0</v>
      </c>
    </row>
    <row r="84" spans="1:20" x14ac:dyDescent="0.25">
      <c r="A84" s="18" t="s">
        <v>65</v>
      </c>
      <c r="B84" s="44">
        <f t="shared" ref="B84:P84" si="45">+B82+B79+B76+B68+B63+B53+B46+B37+B27+B17+B11</f>
        <v>6000000</v>
      </c>
      <c r="C84" s="44">
        <f t="shared" si="45"/>
        <v>6000000</v>
      </c>
      <c r="D84" s="44">
        <f t="shared" ref="D84" si="46">+D82+D79+D76+D68+D63+D53+D46+D37+D27+D17+D11</f>
        <v>600000</v>
      </c>
      <c r="E84" s="55">
        <f t="shared" si="45"/>
        <v>599980.79</v>
      </c>
      <c r="F84" s="55">
        <f t="shared" si="45"/>
        <v>599657.82999999996</v>
      </c>
      <c r="G84" s="55">
        <f t="shared" si="45"/>
        <v>599740.06000000006</v>
      </c>
      <c r="H84" s="55">
        <f t="shared" si="45"/>
        <v>599936.51</v>
      </c>
      <c r="I84" s="55">
        <f t="shared" si="45"/>
        <v>599733.54</v>
      </c>
      <c r="J84" s="19">
        <f t="shared" si="45"/>
        <v>0</v>
      </c>
      <c r="K84" s="19">
        <f t="shared" si="45"/>
        <v>0</v>
      </c>
      <c r="L84" s="19">
        <f t="shared" si="45"/>
        <v>0</v>
      </c>
      <c r="M84" s="19">
        <f t="shared" si="45"/>
        <v>0</v>
      </c>
      <c r="N84" s="19">
        <f t="shared" si="45"/>
        <v>0</v>
      </c>
      <c r="O84" s="19">
        <f t="shared" si="45"/>
        <v>0</v>
      </c>
      <c r="P84" s="55">
        <f t="shared" si="45"/>
        <v>599624</v>
      </c>
      <c r="Q84" s="19">
        <f t="shared" ref="Q84:R84" si="47">+Q82+Q79+Q76+Q68+Q63+Q53+Q46+Q37+Q27+Q17+Q11</f>
        <v>599587.37</v>
      </c>
      <c r="R84" s="19">
        <f t="shared" si="47"/>
        <v>599723.90999999992</v>
      </c>
      <c r="S84" s="19"/>
      <c r="T84" s="19">
        <f>R84+Q84+P84+I84+H84+G84+F84+E84+E84</f>
        <v>5397964.7999999998</v>
      </c>
    </row>
    <row r="86" spans="1:20" ht="15.75" thickBot="1" x14ac:dyDescent="0.3">
      <c r="E86" s="45"/>
      <c r="J86" s="45"/>
    </row>
    <row r="87" spans="1:20" ht="30.75" thickBot="1" x14ac:dyDescent="0.3">
      <c r="A87" s="13" t="s">
        <v>97</v>
      </c>
    </row>
    <row r="88" spans="1:20" ht="30.75" thickBot="1" x14ac:dyDescent="0.3">
      <c r="A88" s="13" t="s">
        <v>98</v>
      </c>
    </row>
    <row r="89" spans="1:20" ht="60.75" thickBot="1" x14ac:dyDescent="0.3">
      <c r="A89" s="14" t="s">
        <v>99</v>
      </c>
    </row>
    <row r="90" spans="1:20" x14ac:dyDescent="0.25">
      <c r="A90" s="53"/>
    </row>
    <row r="91" spans="1:20" x14ac:dyDescent="0.25">
      <c r="A91" s="53"/>
    </row>
    <row r="92" spans="1:20" x14ac:dyDescent="0.25">
      <c r="A92" s="53"/>
    </row>
    <row r="93" spans="1:20" x14ac:dyDescent="0.25">
      <c r="A93" s="53"/>
    </row>
    <row r="96" spans="1:20" x14ac:dyDescent="0.25">
      <c r="A96" s="28" t="s">
        <v>102</v>
      </c>
      <c r="I96" s="28" t="s">
        <v>104</v>
      </c>
    </row>
    <row r="97" spans="1:9" x14ac:dyDescent="0.25">
      <c r="A97" s="28" t="s">
        <v>105</v>
      </c>
      <c r="I97" s="28" t="s">
        <v>107</v>
      </c>
    </row>
    <row r="98" spans="1:9" x14ac:dyDescent="0.25">
      <c r="A98" s="28" t="s">
        <v>103</v>
      </c>
      <c r="I98" s="28" t="s">
        <v>106</v>
      </c>
    </row>
  </sheetData>
  <mergeCells count="9">
    <mergeCell ref="A6:T6"/>
    <mergeCell ref="D8:T8"/>
    <mergeCell ref="A2:T2"/>
    <mergeCell ref="A3:T3"/>
    <mergeCell ref="A8:A9"/>
    <mergeCell ref="B8:B9"/>
    <mergeCell ref="C8:C9"/>
    <mergeCell ref="A4:T4"/>
    <mergeCell ref="A5:T5"/>
  </mergeCells>
  <pageMargins left="0.31496062992125984" right="0.11811023622047245" top="0.15748031496062992" bottom="0.15748031496062992" header="0.31496062992125984" footer="0.31496062992125984"/>
  <pageSetup scale="5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20"/>
  <sheetViews>
    <sheetView showGridLines="0" workbookViewId="0">
      <selection activeCell="A13" sqref="A13"/>
    </sheetView>
  </sheetViews>
  <sheetFormatPr baseColWidth="10" defaultColWidth="11.42578125" defaultRowHeight="15" x14ac:dyDescent="0.25"/>
  <cols>
    <col min="1" max="1" width="35.5703125" customWidth="1"/>
    <col min="2" max="2" width="13.42578125" customWidth="1"/>
    <col min="3" max="3" width="6.5703125" bestFit="1" customWidth="1"/>
    <col min="4" max="4" width="10.5703125" bestFit="1" customWidth="1"/>
    <col min="5" max="5" width="12.140625" bestFit="1" customWidth="1"/>
    <col min="6" max="6" width="11.5703125" bestFit="1" customWidth="1"/>
    <col min="7" max="8" width="12.140625" bestFit="1" customWidth="1"/>
    <col min="9" max="9" width="11.5703125" bestFit="1" customWidth="1"/>
    <col min="10" max="10" width="11.5703125" customWidth="1"/>
    <col min="11" max="11" width="13.42578125" customWidth="1"/>
    <col min="12" max="12" width="12.140625" bestFit="1" customWidth="1"/>
    <col min="13" max="13" width="6.28515625" hidden="1" customWidth="1"/>
    <col min="14" max="14" width="11.28515625" hidden="1" customWidth="1"/>
    <col min="15" max="16" width="11.28515625" customWidth="1"/>
    <col min="17" max="17" width="13.140625" bestFit="1" customWidth="1"/>
    <col min="18" max="18" width="12.140625" bestFit="1" customWidth="1"/>
  </cols>
  <sheetData>
    <row r="2" spans="1:19" ht="28.5" customHeight="1" x14ac:dyDescent="0.25">
      <c r="A2" s="64" t="s">
        <v>101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</row>
    <row r="3" spans="1:19" ht="21" customHeight="1" x14ac:dyDescent="0.25">
      <c r="A3" s="66" t="s">
        <v>109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</row>
    <row r="4" spans="1:19" ht="15.75" x14ac:dyDescent="0.25">
      <c r="A4" s="70" t="s">
        <v>117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</row>
    <row r="5" spans="1:19" ht="15.75" customHeight="1" x14ac:dyDescent="0.25">
      <c r="A5" s="72" t="s">
        <v>100</v>
      </c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</row>
    <row r="6" spans="1:19" ht="15.75" customHeight="1" x14ac:dyDescent="0.25">
      <c r="A6" s="59" t="s">
        <v>79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</row>
    <row r="8" spans="1:19" ht="25.5" customHeight="1" x14ac:dyDescent="0.25">
      <c r="A8" s="56" t="s">
        <v>66</v>
      </c>
      <c r="B8" s="57" t="s">
        <v>96</v>
      </c>
      <c r="C8" s="60" t="s">
        <v>93</v>
      </c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2"/>
      <c r="P8" s="62"/>
      <c r="Q8" s="63"/>
    </row>
    <row r="9" spans="1:19" x14ac:dyDescent="0.25">
      <c r="A9" s="68"/>
      <c r="B9" s="69"/>
      <c r="C9" s="16" t="s">
        <v>81</v>
      </c>
      <c r="D9" s="16" t="s">
        <v>82</v>
      </c>
      <c r="E9" s="16" t="s">
        <v>83</v>
      </c>
      <c r="F9" s="16" t="s">
        <v>84</v>
      </c>
      <c r="G9" s="17" t="s">
        <v>85</v>
      </c>
      <c r="H9" s="16" t="s">
        <v>86</v>
      </c>
      <c r="I9" s="17" t="s">
        <v>87</v>
      </c>
      <c r="J9" s="16" t="s">
        <v>88</v>
      </c>
      <c r="K9" s="16" t="s">
        <v>89</v>
      </c>
      <c r="L9" s="16" t="s">
        <v>90</v>
      </c>
      <c r="M9" s="16" t="s">
        <v>91</v>
      </c>
      <c r="N9" s="17" t="s">
        <v>92</v>
      </c>
      <c r="O9" s="17" t="s">
        <v>91</v>
      </c>
      <c r="P9" s="17" t="s">
        <v>92</v>
      </c>
      <c r="Q9" s="16" t="s">
        <v>80</v>
      </c>
    </row>
    <row r="10" spans="1:19" x14ac:dyDescent="0.25">
      <c r="A10" s="20" t="s">
        <v>0</v>
      </c>
      <c r="B10" s="41"/>
      <c r="C10" s="4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48"/>
      <c r="S10" s="46">
        <f>+R10-L10</f>
        <v>0</v>
      </c>
    </row>
    <row r="11" spans="1:19" x14ac:dyDescent="0.25">
      <c r="A11" s="26" t="s">
        <v>17</v>
      </c>
      <c r="B11" s="42">
        <f t="shared" ref="B11:Q11" si="0">SUM(B12:B12)</f>
        <v>2700000</v>
      </c>
      <c r="C11" s="42"/>
      <c r="D11" s="27"/>
      <c r="E11" s="27">
        <f>E12</f>
        <v>482613.97</v>
      </c>
      <c r="F11" s="51">
        <f>F12</f>
        <v>486937.3</v>
      </c>
      <c r="G11" s="27">
        <f>G12</f>
        <v>519710.48</v>
      </c>
      <c r="H11" s="43">
        <v>454282.3</v>
      </c>
      <c r="I11" s="51">
        <f>I12</f>
        <v>491750.81</v>
      </c>
      <c r="J11" s="27">
        <f>J12</f>
        <v>488625.71399999998</v>
      </c>
      <c r="K11" s="27">
        <f>K12</f>
        <v>235657.14</v>
      </c>
      <c r="L11" s="27">
        <f>L12</f>
        <v>224367.09</v>
      </c>
      <c r="M11" s="27"/>
      <c r="N11" s="27"/>
      <c r="O11" s="27">
        <f>O12</f>
        <v>493767.47</v>
      </c>
      <c r="P11" s="51">
        <f>P12</f>
        <v>494255.94</v>
      </c>
      <c r="Q11" s="27">
        <f t="shared" si="0"/>
        <v>4371968.2139999997</v>
      </c>
    </row>
    <row r="12" spans="1:19" ht="15.75" thickBot="1" x14ac:dyDescent="0.3">
      <c r="A12" s="24" t="s">
        <v>21</v>
      </c>
      <c r="B12" s="43">
        <v>2700000</v>
      </c>
      <c r="C12" s="43"/>
      <c r="D12" s="43"/>
      <c r="E12" s="43">
        <v>482613.97</v>
      </c>
      <c r="F12" s="43">
        <v>486937.3</v>
      </c>
      <c r="G12" s="43">
        <v>519710.48</v>
      </c>
      <c r="H12" s="43">
        <v>454282.3</v>
      </c>
      <c r="I12" s="43">
        <v>491750.81</v>
      </c>
      <c r="J12" s="43">
        <v>488625.71399999998</v>
      </c>
      <c r="K12" s="43">
        <v>235657.14</v>
      </c>
      <c r="L12" s="43">
        <v>224367.09</v>
      </c>
      <c r="M12" s="43"/>
      <c r="N12" s="43"/>
      <c r="O12" s="43">
        <v>493767.47</v>
      </c>
      <c r="P12" s="43">
        <v>494255.94</v>
      </c>
      <c r="Q12" s="43">
        <f>P12+O12+L12+K12+J12+I12+H12+G12+F12+E12</f>
        <v>4371968.2139999997</v>
      </c>
    </row>
    <row r="13" spans="1:19" ht="45.75" thickBot="1" x14ac:dyDescent="0.3">
      <c r="A13" s="13" t="s">
        <v>97</v>
      </c>
      <c r="L13" t="s">
        <v>116</v>
      </c>
    </row>
    <row r="14" spans="1:19" ht="60.75" thickBot="1" x14ac:dyDescent="0.3">
      <c r="A14" s="13" t="s">
        <v>98</v>
      </c>
    </row>
    <row r="15" spans="1:19" ht="150.75" thickBot="1" x14ac:dyDescent="0.3">
      <c r="A15" s="14" t="s">
        <v>99</v>
      </c>
    </row>
    <row r="17" spans="1:6" x14ac:dyDescent="0.25">
      <c r="F17" s="28"/>
    </row>
    <row r="18" spans="1:6" x14ac:dyDescent="0.25">
      <c r="A18" s="28" t="s">
        <v>102</v>
      </c>
      <c r="F18" s="28"/>
    </row>
    <row r="19" spans="1:6" x14ac:dyDescent="0.25">
      <c r="A19" s="28" t="s">
        <v>105</v>
      </c>
      <c r="F19" s="28"/>
    </row>
    <row r="20" spans="1:6" x14ac:dyDescent="0.25">
      <c r="A20" s="28" t="s">
        <v>103</v>
      </c>
    </row>
  </sheetData>
  <mergeCells count="8">
    <mergeCell ref="A8:A9"/>
    <mergeCell ref="B8:B9"/>
    <mergeCell ref="C8:Q8"/>
    <mergeCell ref="A2:Q2"/>
    <mergeCell ref="A3:Q3"/>
    <mergeCell ref="A4:Q4"/>
    <mergeCell ref="A5:Q5"/>
    <mergeCell ref="A6:Q6"/>
  </mergeCells>
  <pageMargins left="0.31496062992125984" right="0.11811023622047245" top="0.15748031496062992" bottom="0.15748031496062992" header="0.31496062992125984" footer="0.31496062992125984"/>
  <pageSetup scale="65" orientation="landscape" horizontalDpi="360" verticalDpi="36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79" t="s">
        <v>78</v>
      </c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</row>
    <row r="4" spans="3:17" ht="21" customHeight="1" x14ac:dyDescent="0.25">
      <c r="C4" s="73" t="s">
        <v>67</v>
      </c>
      <c r="D4" s="74"/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</row>
    <row r="5" spans="3:17" ht="15.75" x14ac:dyDescent="0.25">
      <c r="C5" s="75" t="s">
        <v>68</v>
      </c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</row>
    <row r="6" spans="3:17" ht="15.75" customHeight="1" x14ac:dyDescent="0.25">
      <c r="C6" s="77" t="s">
        <v>94</v>
      </c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</row>
    <row r="7" spans="3:17" ht="15.75" customHeight="1" x14ac:dyDescent="0.25">
      <c r="C7" s="78" t="s">
        <v>79</v>
      </c>
      <c r="D7" s="78"/>
      <c r="E7" s="78"/>
      <c r="F7" s="78"/>
      <c r="G7" s="78"/>
      <c r="H7" s="78"/>
      <c r="I7" s="78"/>
      <c r="J7" s="78"/>
      <c r="K7" s="78"/>
      <c r="L7" s="78"/>
      <c r="M7" s="78"/>
      <c r="N7" s="78"/>
      <c r="O7" s="78"/>
      <c r="P7" s="78"/>
    </row>
    <row r="9" spans="3:17" ht="23.25" customHeight="1" x14ac:dyDescent="0.25">
      <c r="C9" s="5" t="s">
        <v>66</v>
      </c>
      <c r="D9" s="11" t="s">
        <v>81</v>
      </c>
      <c r="E9" s="11" t="s">
        <v>82</v>
      </c>
      <c r="F9" s="11" t="s">
        <v>83</v>
      </c>
      <c r="G9" s="11" t="s">
        <v>84</v>
      </c>
      <c r="H9" s="12" t="s">
        <v>85</v>
      </c>
      <c r="I9" s="11" t="s">
        <v>86</v>
      </c>
      <c r="J9" s="12" t="s">
        <v>87</v>
      </c>
      <c r="K9" s="11" t="s">
        <v>88</v>
      </c>
      <c r="L9" s="11" t="s">
        <v>89</v>
      </c>
      <c r="M9" s="11" t="s">
        <v>90</v>
      </c>
      <c r="N9" s="11" t="s">
        <v>91</v>
      </c>
      <c r="O9" s="12" t="s">
        <v>92</v>
      </c>
      <c r="P9" s="11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4" t="s">
        <v>2</v>
      </c>
    </row>
    <row r="13" spans="3:17" x14ac:dyDescent="0.25">
      <c r="C13" s="4" t="s">
        <v>3</v>
      </c>
      <c r="E13" s="9"/>
    </row>
    <row r="14" spans="3:17" x14ac:dyDescent="0.25">
      <c r="C14" s="4" t="s">
        <v>4</v>
      </c>
      <c r="Q14" s="10"/>
    </row>
    <row r="15" spans="3:17" x14ac:dyDescent="0.25">
      <c r="C15" s="4" t="s">
        <v>5</v>
      </c>
    </row>
    <row r="16" spans="3:17" x14ac:dyDescent="0.25">
      <c r="C16" s="4" t="s">
        <v>6</v>
      </c>
    </row>
    <row r="17" spans="3:3" x14ac:dyDescent="0.25">
      <c r="C17" s="3" t="s">
        <v>7</v>
      </c>
    </row>
    <row r="18" spans="3:3" x14ac:dyDescent="0.25">
      <c r="C18" s="4" t="s">
        <v>8</v>
      </c>
    </row>
    <row r="19" spans="3:3" x14ac:dyDescent="0.25">
      <c r="C19" s="4" t="s">
        <v>9</v>
      </c>
    </row>
    <row r="20" spans="3:3" x14ac:dyDescent="0.25">
      <c r="C20" s="4" t="s">
        <v>10</v>
      </c>
    </row>
    <row r="21" spans="3:3" x14ac:dyDescent="0.25">
      <c r="C21" s="4" t="s">
        <v>11</v>
      </c>
    </row>
    <row r="22" spans="3:3" x14ac:dyDescent="0.25">
      <c r="C22" s="4" t="s">
        <v>12</v>
      </c>
    </row>
    <row r="23" spans="3:3" x14ac:dyDescent="0.25">
      <c r="C23" s="4" t="s">
        <v>13</v>
      </c>
    </row>
    <row r="24" spans="3:3" x14ac:dyDescent="0.25">
      <c r="C24" s="4" t="s">
        <v>14</v>
      </c>
    </row>
    <row r="25" spans="3:3" x14ac:dyDescent="0.25">
      <c r="C25" s="4" t="s">
        <v>15</v>
      </c>
    </row>
    <row r="26" spans="3:3" x14ac:dyDescent="0.25">
      <c r="C26" s="4" t="s">
        <v>16</v>
      </c>
    </row>
    <row r="27" spans="3:3" x14ac:dyDescent="0.25">
      <c r="C27" s="3" t="s">
        <v>17</v>
      </c>
    </row>
    <row r="28" spans="3:3" x14ac:dyDescent="0.25">
      <c r="C28" s="4" t="s">
        <v>18</v>
      </c>
    </row>
    <row r="29" spans="3:3" x14ac:dyDescent="0.25">
      <c r="C29" s="4" t="s">
        <v>19</v>
      </c>
    </row>
    <row r="30" spans="3:3" x14ac:dyDescent="0.25">
      <c r="C30" s="4" t="s">
        <v>20</v>
      </c>
    </row>
    <row r="31" spans="3:3" x14ac:dyDescent="0.25">
      <c r="C31" s="4" t="s">
        <v>21</v>
      </c>
    </row>
    <row r="32" spans="3:3" x14ac:dyDescent="0.25">
      <c r="C32" s="4" t="s">
        <v>22</v>
      </c>
    </row>
    <row r="33" spans="3:3" x14ac:dyDescent="0.25">
      <c r="C33" s="4" t="s">
        <v>23</v>
      </c>
    </row>
    <row r="34" spans="3:3" x14ac:dyDescent="0.25">
      <c r="C34" s="4" t="s">
        <v>24</v>
      </c>
    </row>
    <row r="35" spans="3:3" x14ac:dyDescent="0.25">
      <c r="C35" s="4" t="s">
        <v>25</v>
      </c>
    </row>
    <row r="36" spans="3:3" x14ac:dyDescent="0.25">
      <c r="C36" s="4" t="s">
        <v>26</v>
      </c>
    </row>
    <row r="37" spans="3:3" x14ac:dyDescent="0.25">
      <c r="C37" s="3" t="s">
        <v>27</v>
      </c>
    </row>
    <row r="38" spans="3:3" x14ac:dyDescent="0.25">
      <c r="C38" s="4" t="s">
        <v>28</v>
      </c>
    </row>
    <row r="39" spans="3:3" x14ac:dyDescent="0.25">
      <c r="C39" s="4" t="s">
        <v>29</v>
      </c>
    </row>
    <row r="40" spans="3:3" x14ac:dyDescent="0.25">
      <c r="C40" s="4" t="s">
        <v>30</v>
      </c>
    </row>
    <row r="41" spans="3:3" x14ac:dyDescent="0.25">
      <c r="C41" s="4" t="s">
        <v>31</v>
      </c>
    </row>
    <row r="42" spans="3:3" x14ac:dyDescent="0.25">
      <c r="C42" s="4" t="s">
        <v>32</v>
      </c>
    </row>
    <row r="43" spans="3:3" x14ac:dyDescent="0.25">
      <c r="C43" s="4" t="s">
        <v>33</v>
      </c>
    </row>
    <row r="44" spans="3:3" x14ac:dyDescent="0.25">
      <c r="C44" s="4" t="s">
        <v>34</v>
      </c>
    </row>
    <row r="45" spans="3:3" x14ac:dyDescent="0.25">
      <c r="C45" s="4" t="s">
        <v>35</v>
      </c>
    </row>
    <row r="46" spans="3:3" x14ac:dyDescent="0.25">
      <c r="C46" s="3" t="s">
        <v>36</v>
      </c>
    </row>
    <row r="47" spans="3:3" x14ac:dyDescent="0.25">
      <c r="C47" s="4" t="s">
        <v>37</v>
      </c>
    </row>
    <row r="48" spans="3:3" x14ac:dyDescent="0.25">
      <c r="C48" s="4" t="s">
        <v>38</v>
      </c>
    </row>
    <row r="49" spans="3:3" x14ac:dyDescent="0.25">
      <c r="C49" s="4" t="s">
        <v>39</v>
      </c>
    </row>
    <row r="50" spans="3:3" x14ac:dyDescent="0.25">
      <c r="C50" s="4" t="s">
        <v>40</v>
      </c>
    </row>
    <row r="51" spans="3:3" x14ac:dyDescent="0.25">
      <c r="C51" s="4" t="s">
        <v>41</v>
      </c>
    </row>
    <row r="52" spans="3:3" x14ac:dyDescent="0.25">
      <c r="C52" s="4" t="s">
        <v>42</v>
      </c>
    </row>
    <row r="53" spans="3:3" x14ac:dyDescent="0.25">
      <c r="C53" s="3" t="s">
        <v>43</v>
      </c>
    </row>
    <row r="54" spans="3:3" x14ac:dyDescent="0.25">
      <c r="C54" s="4" t="s">
        <v>44</v>
      </c>
    </row>
    <row r="55" spans="3:3" x14ac:dyDescent="0.25">
      <c r="C55" s="4" t="s">
        <v>45</v>
      </c>
    </row>
    <row r="56" spans="3:3" x14ac:dyDescent="0.25">
      <c r="C56" s="4" t="s">
        <v>46</v>
      </c>
    </row>
    <row r="57" spans="3:3" x14ac:dyDescent="0.25">
      <c r="C57" s="4" t="s">
        <v>47</v>
      </c>
    </row>
    <row r="58" spans="3:3" x14ac:dyDescent="0.25">
      <c r="C58" s="4" t="s">
        <v>48</v>
      </c>
    </row>
    <row r="59" spans="3:3" x14ac:dyDescent="0.25">
      <c r="C59" s="4" t="s">
        <v>49</v>
      </c>
    </row>
    <row r="60" spans="3:3" x14ac:dyDescent="0.25">
      <c r="C60" s="4" t="s">
        <v>50</v>
      </c>
    </row>
    <row r="61" spans="3:3" x14ac:dyDescent="0.25">
      <c r="C61" s="4" t="s">
        <v>51</v>
      </c>
    </row>
    <row r="62" spans="3:3" x14ac:dyDescent="0.25">
      <c r="C62" s="4" t="s">
        <v>52</v>
      </c>
    </row>
    <row r="63" spans="3:3" x14ac:dyDescent="0.25">
      <c r="C63" s="3" t="s">
        <v>53</v>
      </c>
    </row>
    <row r="64" spans="3:3" x14ac:dyDescent="0.25">
      <c r="C64" s="4" t="s">
        <v>54</v>
      </c>
    </row>
    <row r="65" spans="3:16" x14ac:dyDescent="0.25">
      <c r="C65" s="4" t="s">
        <v>55</v>
      </c>
    </row>
    <row r="66" spans="3:16" x14ac:dyDescent="0.25">
      <c r="C66" s="4" t="s">
        <v>56</v>
      </c>
    </row>
    <row r="67" spans="3:16" x14ac:dyDescent="0.25">
      <c r="C67" s="4" t="s">
        <v>57</v>
      </c>
    </row>
    <row r="68" spans="3:16" x14ac:dyDescent="0.25">
      <c r="C68" s="3" t="s">
        <v>58</v>
      </c>
    </row>
    <row r="69" spans="3:16" x14ac:dyDescent="0.25">
      <c r="C69" s="4" t="s">
        <v>59</v>
      </c>
    </row>
    <row r="70" spans="3:16" x14ac:dyDescent="0.25">
      <c r="C70" s="4" t="s">
        <v>60</v>
      </c>
    </row>
    <row r="71" spans="3:16" x14ac:dyDescent="0.25">
      <c r="C71" s="3" t="s">
        <v>61</v>
      </c>
    </row>
    <row r="72" spans="3:16" x14ac:dyDescent="0.25">
      <c r="C72" s="4" t="s">
        <v>62</v>
      </c>
    </row>
    <row r="73" spans="3:16" x14ac:dyDescent="0.25">
      <c r="C73" s="4" t="s">
        <v>63</v>
      </c>
    </row>
    <row r="74" spans="3:16" x14ac:dyDescent="0.25">
      <c r="C74" s="4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4" t="s">
        <v>71</v>
      </c>
    </row>
    <row r="78" spans="3:16" x14ac:dyDescent="0.25">
      <c r="C78" s="4" t="s">
        <v>72</v>
      </c>
    </row>
    <row r="79" spans="3:16" x14ac:dyDescent="0.25">
      <c r="C79" s="3" t="s">
        <v>73</v>
      </c>
    </row>
    <row r="80" spans="3:16" x14ac:dyDescent="0.25">
      <c r="C80" s="4" t="s">
        <v>74</v>
      </c>
    </row>
    <row r="81" spans="3:16" x14ac:dyDescent="0.25">
      <c r="C81" s="4" t="s">
        <v>75</v>
      </c>
    </row>
    <row r="82" spans="3:16" x14ac:dyDescent="0.25">
      <c r="C82" s="3" t="s">
        <v>76</v>
      </c>
    </row>
    <row r="83" spans="3:16" x14ac:dyDescent="0.25">
      <c r="C83" s="4" t="s">
        <v>77</v>
      </c>
    </row>
    <row r="84" spans="3:16" x14ac:dyDescent="0.25">
      <c r="C84" s="8" t="s">
        <v>65</v>
      </c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P1 Presupuesto Aprobado</vt:lpstr>
      <vt:lpstr>P2 Presupuesto Aprobado-Ejec </vt:lpstr>
      <vt:lpstr>P2 Presupuesto Aprobado-Eje (2</vt:lpstr>
      <vt:lpstr>P3 Ejecucion </vt:lpstr>
      <vt:lpstr>'P2 Presupuesto Aprobado-Eje (2'!Área_de_impresión</vt:lpstr>
      <vt:lpstr>'P2 Presupuesto Aprobado-Ejec 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contabilidad</cp:lastModifiedBy>
  <cp:lastPrinted>2025-12-02T20:58:00Z</cp:lastPrinted>
  <dcterms:created xsi:type="dcterms:W3CDTF">2021-07-29T18:58:50Z</dcterms:created>
  <dcterms:modified xsi:type="dcterms:W3CDTF">2026-01-05T15:21:50Z</dcterms:modified>
</cp:coreProperties>
</file>