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\Desktop\ENERO 2026\"/>
    </mc:Choice>
  </mc:AlternateContent>
  <bookViews>
    <workbookView xWindow="0" yWindow="0" windowWidth="15360" windowHeight="7755" tabRatio="1000"/>
  </bookViews>
  <sheets>
    <sheet name="ESF SNS" sheetId="18" r:id="rId1"/>
    <sheet name="ERF SRS" sheetId="19" r:id="rId2"/>
    <sheet name="Efectivo" sheetId="8" r:id="rId3"/>
    <sheet name="Cuenta por Cobrar" sheetId="9" r:id="rId4"/>
    <sheet name="CXP Corto plazo" sheetId="12" r:id="rId5"/>
    <sheet name="Benef. Empl x p Corto Plazo" sheetId="14" r:id="rId6"/>
    <sheet name="Benef. Empl x pagar Larg. Plaz" sheetId="27" r:id="rId7"/>
    <sheet name="Ingresos" sheetId="16" r:id="rId8"/>
    <sheet name="Total Gasto" sheetId="23" r:id="rId9"/>
    <sheet name="Inventario" sheetId="10" r:id="rId10"/>
    <sheet name="CXP Largo Plazo" sheetId="22" r:id="rId11"/>
    <sheet name="Patrimonio" sheetId="15" r:id="rId12"/>
    <sheet name="ECAMP" sheetId="21" r:id="rId13"/>
    <sheet name="Retenciones y Acum." sheetId="7" r:id="rId14"/>
    <sheet name="Mobiliario Eq. Ofc." sheetId="11" r:id="rId15"/>
    <sheet name="Hoja1" sheetId="32" r:id="rId16"/>
  </sheets>
  <externalReferences>
    <externalReference r:id="rId17"/>
  </externalReferences>
  <definedNames>
    <definedName name="_xlnm.Print_Area" localSheetId="2">Efectivo!$B$2:$C$39</definedName>
    <definedName name="_xlnm.Print_Area" localSheetId="1">'ERF SRS'!$B$1:$H$41</definedName>
    <definedName name="_xlnm.Print_Area" localSheetId="0">'ESF SNS'!$C$2:$I$68</definedName>
    <definedName name="_xlnm.Print_Area" localSheetId="14">'Mobiliario Eq. Ofc.'!$A$1:$B$36</definedName>
    <definedName name="_xlnm.Print_Area" localSheetId="8">'Total Gasto'!$A$1:$B$66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23" l="1"/>
  <c r="A2" i="9"/>
  <c r="B14" i="12" l="1"/>
  <c r="B14" i="10" l="1"/>
  <c r="F43" i="18" l="1"/>
  <c r="A4" i="7" l="1"/>
  <c r="A3" i="11" l="1"/>
  <c r="F61" i="18" l="1"/>
  <c r="F18" i="18" l="1"/>
  <c r="B66" i="23" l="1"/>
  <c r="B26" i="16"/>
  <c r="A2" i="16"/>
  <c r="A2" i="27"/>
  <c r="A2" i="14"/>
  <c r="A2" i="7"/>
  <c r="A2" i="12"/>
  <c r="C2" i="19"/>
  <c r="G8" i="19" l="1"/>
  <c r="G14" i="19"/>
  <c r="G23" i="19"/>
  <c r="G24" i="19" s="1"/>
  <c r="G35" i="19"/>
  <c r="G30" i="19" l="1"/>
  <c r="B34" i="11" l="1"/>
  <c r="B17" i="14" l="1"/>
  <c r="B11" i="15" l="1"/>
  <c r="C25" i="8"/>
  <c r="C38" i="8" s="1"/>
  <c r="B13" i="7" l="1"/>
  <c r="B2" i="21" l="1"/>
  <c r="A3" i="22" l="1"/>
  <c r="A3" i="15" s="1"/>
  <c r="B13" i="15" l="1"/>
  <c r="B11" i="16" l="1"/>
  <c r="B27" i="16" s="1"/>
  <c r="B14" i="27"/>
  <c r="B20" i="7"/>
  <c r="B22" i="11" l="1"/>
  <c r="B14" i="11"/>
  <c r="B35" i="11" l="1"/>
  <c r="B18" i="9"/>
  <c r="B13" i="22" l="1"/>
  <c r="F52" i="18" l="1"/>
  <c r="C23" i="2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F35" i="19"/>
  <c r="F24" i="19"/>
  <c r="F14" i="19"/>
  <c r="H43" i="18"/>
  <c r="H53" i="18" s="1"/>
  <c r="H63" i="18" s="1"/>
  <c r="H28" i="18"/>
  <c r="F28" i="18"/>
  <c r="F30" i="18" s="1"/>
  <c r="H18" i="18"/>
  <c r="H8" i="18"/>
  <c r="M13" i="21" l="1"/>
  <c r="M20" i="21" s="1"/>
  <c r="F30" i="19"/>
  <c r="F53" i="18"/>
  <c r="H30" i="18"/>
  <c r="K13" i="21"/>
  <c r="K20" i="21" s="1"/>
  <c r="F63" i="18" l="1"/>
  <c r="B14" i="15" l="1"/>
</calcChain>
</file>

<file path=xl/comments1.xml><?xml version="1.0" encoding="utf-8"?>
<comments xmlns="http://schemas.openxmlformats.org/spreadsheetml/2006/main">
  <authors>
    <author>Usuario de Windows</author>
  </authors>
  <commentList>
    <comment ref="A12" authorId="0" shapeId="0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Insertar cuenta de cxp corto plazo</t>
        </r>
      </text>
    </comment>
  </commentList>
</comments>
</file>

<file path=xl/sharedStrings.xml><?xml version="1.0" encoding="utf-8"?>
<sst xmlns="http://schemas.openxmlformats.org/spreadsheetml/2006/main" count="400" uniqueCount="323">
  <si>
    <t>(Valores en RD$)</t>
  </si>
  <si>
    <t>Activos</t>
  </si>
  <si>
    <t>Activos corrientes</t>
  </si>
  <si>
    <t>Inversiones a corto plazo (Nota 8)</t>
  </si>
  <si>
    <t>Porción corriente de documentos por cobrar (Nota 9)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</si>
  <si>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</si>
  <si>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</si>
  <si>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</si>
  <si>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</si>
  <si>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</si>
  <si>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</si>
  <si>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</si>
  <si>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</si>
  <si>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</si>
  <si>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</si>
  <si>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</si>
  <si>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</si>
  <si>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</si>
  <si>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</si>
  <si>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</si>
  <si>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Préstamos a corto plazo (Nota 23)</t>
  </si>
  <si>
    <t>Parte corriente de préstamos a largo plazo (Nota 24)</t>
  </si>
  <si>
    <t>Provisiones a corto plazo (Nota 26)</t>
  </si>
  <si>
    <t>Pensiones (Nota 28)</t>
  </si>
  <si>
    <t>Otros pasivos corrientes (Nota 29)</t>
  </si>
  <si>
    <t>Total pasivos corrientes</t>
  </si>
  <si>
    <t>Pasivos no corrientes</t>
  </si>
  <si>
    <t>Préstamos a largo plazo (Nota 31)</t>
  </si>
  <si>
    <t>Instrumentos de deuda (Nota 32)</t>
  </si>
  <si>
    <t>Provisiones a largo plazo (Nota 33)</t>
  </si>
  <si>
    <t>Otros pasivos no corrientes (Nota 35)</t>
  </si>
  <si>
    <t>Total pasivos no corrientes</t>
  </si>
  <si>
    <t xml:space="preserve">Total pasivos </t>
  </si>
  <si>
    <t>Reservas</t>
  </si>
  <si>
    <t>Intereses minoritarios</t>
  </si>
  <si>
    <t>Total activos netos/patrimonio</t>
  </si>
  <si>
    <t xml:space="preserve">Impuestos </t>
  </si>
  <si>
    <t>Recargos, multas y otros ingresos</t>
  </si>
  <si>
    <t>Sueldos, salarios y beneficios a empleados</t>
  </si>
  <si>
    <t>Subvenciones y otros pagos por transferencias</t>
  </si>
  <si>
    <t>Gasto de depreciación y amortización</t>
  </si>
  <si>
    <t>Deterioro del valor de propiedad, planta y equipo</t>
  </si>
  <si>
    <t>Otros gastos</t>
  </si>
  <si>
    <t>Gastos financieros</t>
  </si>
  <si>
    <t xml:space="preserve">Participación en resultado de asociadas </t>
  </si>
  <si>
    <t>Atribuible a:</t>
  </si>
  <si>
    <t xml:space="preserve">Intereses minoritarios </t>
  </si>
  <si>
    <t>Total ingresos</t>
  </si>
  <si>
    <t>Total gastos</t>
  </si>
  <si>
    <t>Ganancia (pérdida) por diferencia cambiaria</t>
  </si>
  <si>
    <t>Propietarios de la entidad controladora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</si>
  <si>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</si>
  <si>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</si>
  <si>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</si>
  <si>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</si>
  <si>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</si>
  <si>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</si>
  <si>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</si>
  <si>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</si>
  <si>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</si>
  <si>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</si>
  <si>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</si>
  <si>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</si>
  <si>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</si>
  <si>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</si>
  <si>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</si>
  <si>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</si>
  <si>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</si>
  <si>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</si>
  <si>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</si>
  <si>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</si>
  <si>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</si>
  <si>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</si>
  <si>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0026</t>
  </si>
  <si>
    <t>0023</t>
  </si>
  <si>
    <t>0024</t>
  </si>
  <si>
    <t>0025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</si>
  <si>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</si>
  <si>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</si>
  <si>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</si>
  <si>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</si>
  <si>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</si>
  <si>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</si>
  <si>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</si>
  <si>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</si>
  <si>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</si>
  <si>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</si>
  <si>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</si>
  <si>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</si>
  <si>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</si>
  <si>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</si>
  <si>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</si>
  <si>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</si>
  <si>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</si>
  <si>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</si>
  <si>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</si>
  <si>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</si>
  <si>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</si>
  <si>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</si>
  <si>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</si>
  <si>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Transferencias</t>
  </si>
  <si>
    <t xml:space="preserve">Activos intangibles (Nota 10) </t>
  </si>
  <si>
    <t>Total pasivos y activos netos/patrimonio</t>
  </si>
  <si>
    <t>Efectivo y equivalentes de efectivo (Nota 7)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</si>
  <si>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</si>
  <si>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</si>
  <si>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</si>
  <si>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</si>
  <si>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</si>
  <si>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</si>
  <si>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SNS</t>
  </si>
  <si>
    <t>Nombre de cuenta</t>
  </si>
  <si>
    <t>Operaciones Ex PSS</t>
  </si>
  <si>
    <t xml:space="preserve"> Fondo Salud Ex-PSS </t>
  </si>
  <si>
    <t xml:space="preserve">Fondos Especiales CDC </t>
  </si>
  <si>
    <t>Caja Chica</t>
  </si>
  <si>
    <t>Venta de Servicios</t>
  </si>
  <si>
    <t>Cuenta Proyecto FGRSS</t>
  </si>
  <si>
    <t>Cta. Nomina</t>
  </si>
  <si>
    <t>Detalle</t>
  </si>
  <si>
    <t>Otras  Cuentas Por Cobrar (Retencion IR-3)</t>
  </si>
  <si>
    <t>Total Cuentas Por Cobrar</t>
  </si>
  <si>
    <t>Cuentas por Cobrar Proyecto FGBRSS</t>
  </si>
  <si>
    <t>Descripción</t>
  </si>
  <si>
    <t>Total Inventario</t>
  </si>
  <si>
    <t>Mobiliarios y Equipos de Oficinas</t>
  </si>
  <si>
    <t>Equipos de Transporte y Otros</t>
  </si>
  <si>
    <t>Costos:</t>
  </si>
  <si>
    <t>Saldos al inicio</t>
  </si>
  <si>
    <t>Adiciones</t>
  </si>
  <si>
    <t>Retiros</t>
  </si>
  <si>
    <t>Saldo al final</t>
  </si>
  <si>
    <t>Depreciación acumulada:</t>
  </si>
  <si>
    <t>Mobiliarios y equipos, neto</t>
  </si>
  <si>
    <t>Saldos al inicio Mob. Y Eq.</t>
  </si>
  <si>
    <t>Saldos al inicio de Equipo de Trans.</t>
  </si>
  <si>
    <t>Cargo del período Mob. Y Eq.</t>
  </si>
  <si>
    <t>Cargo del período Equipo de Trans.</t>
  </si>
  <si>
    <t>Retiros Mob. Y Equipo</t>
  </si>
  <si>
    <t>Retiros Equipo de Trans.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</si>
  <si>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</si>
  <si>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</si>
  <si>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</si>
  <si>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</si>
  <si>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</si>
  <si>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</si>
  <si>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Sub-Total</t>
  </si>
  <si>
    <t>Seguros</t>
  </si>
  <si>
    <t>Alimentos y Productos Agroforestales</t>
  </si>
  <si>
    <t>Textiles y Vestuarios</t>
  </si>
  <si>
    <t>Transferencias Corrientes</t>
  </si>
  <si>
    <t>Anticipo Financieros</t>
  </si>
  <si>
    <t>Anticipos financieros</t>
  </si>
  <si>
    <t xml:space="preserve">Inventario de  Material Med. Quirurjicos. </t>
  </si>
  <si>
    <t>Inventario Medicamentos</t>
  </si>
  <si>
    <t xml:space="preserve">Cuenta Nueva Ranchito </t>
  </si>
  <si>
    <t xml:space="preserve"> Fondo Operativo </t>
  </si>
  <si>
    <t xml:space="preserve">Cuenta VIH </t>
  </si>
  <si>
    <t>Retencion Seguridad Social</t>
  </si>
  <si>
    <t>Retenciones ISR 10%</t>
  </si>
  <si>
    <t>Retenciones ISR Empleados</t>
  </si>
  <si>
    <t>Retencion ISR 5%</t>
  </si>
  <si>
    <t xml:space="preserve">Retencion ITBIS </t>
  </si>
  <si>
    <t>Estado de Situación Financiera</t>
  </si>
  <si>
    <t>Capital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</si>
  <si>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</si>
  <si>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</si>
  <si>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</si>
  <si>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</si>
  <si>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Cambio de Activo / Patrimonio</t>
  </si>
  <si>
    <t>Capital Aportado</t>
  </si>
  <si>
    <t>Cambios en Políticas Contables</t>
  </si>
  <si>
    <t>Revaluación</t>
  </si>
  <si>
    <t>Resultados Acumulados</t>
  </si>
  <si>
    <t>Total Activos Netos / Patrimonio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</si>
  <si>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</si>
  <si>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</si>
  <si>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</si>
  <si>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</si>
  <si>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</si>
  <si>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</si>
  <si>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</si>
  <si>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</si>
  <si>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>Servicio  Regional de Salud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</si>
  <si>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</si>
  <si>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</si>
  <si>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</si>
  <si>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</si>
  <si>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</si>
  <si>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</si>
  <si>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Prestaciones y Bonificaciones</t>
  </si>
  <si>
    <t>Contribuciones a la Seguridad Social</t>
  </si>
  <si>
    <t>Otros Servicios Personales</t>
  </si>
  <si>
    <t>Servicios de Comunicaciones</t>
  </si>
  <si>
    <t>Servicios Basicos</t>
  </si>
  <si>
    <t>Publicidad, Impresiones y Encuadernaciones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</si>
  <si>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</si>
  <si>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</si>
  <si>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</si>
  <si>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</si>
  <si>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</si>
  <si>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Productos de Cuero, Caucho y Plastico</t>
  </si>
  <si>
    <t>Productos de Minerales Metalicos y no Metalicos</t>
  </si>
  <si>
    <t>Productos y Utiles Varios</t>
  </si>
  <si>
    <t>Perdidas en Rentas por Recaudar</t>
  </si>
  <si>
    <t>Perdidas en Cuentas Por Cobrar</t>
  </si>
  <si>
    <t>Intereses de la Deuda Interna</t>
  </si>
  <si>
    <t>Intereses de la Deuda Externa</t>
  </si>
  <si>
    <t>Comisiones de la Deuda Interna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</si>
  <si>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</si>
  <si>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</si>
  <si>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</si>
  <si>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</si>
  <si>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Dorrientes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</si>
  <si>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</si>
  <si>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</si>
  <si>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</si>
  <si>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</si>
  <si>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</si>
  <si>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</si>
  <si>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</si>
  <si>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</si>
  <si>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</si>
  <si>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</si>
  <si>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</si>
  <si>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</si>
  <si>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</si>
  <si>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</si>
  <si>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</si>
  <si>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</si>
  <si>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</si>
  <si>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</si>
  <si>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</si>
  <si>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</si>
  <si>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</si>
  <si>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</si>
  <si>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</si>
  <si>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</si>
  <si>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</si>
  <si>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</si>
  <si>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</si>
  <si>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</si>
  <si>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</si>
  <si>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Cuenta por cobrar a corto plazo (Notas 8)</t>
  </si>
  <si>
    <t>Inventarios (Nota 9)</t>
  </si>
  <si>
    <t>Notas # 8: Cuenta Por Cobrar</t>
  </si>
  <si>
    <t>Mobiliarios y equipos neto (Nota 10)</t>
  </si>
  <si>
    <t>Total efectivo y equivalentes de efectivo</t>
  </si>
  <si>
    <t>Cuentas por pagar a corto plazo (Nota 11)</t>
  </si>
  <si>
    <t>Retenciones y acumulaciones por pagar (Nota 12)</t>
  </si>
  <si>
    <t>Beneficios a empleados a corto plazo (Nota 13)</t>
  </si>
  <si>
    <t xml:space="preserve">Cuentas por Pagar Hospitalaria  Largo Plazo  </t>
  </si>
  <si>
    <t>Cuentas por Pagar Suplidores</t>
  </si>
  <si>
    <t>Cuentas por pagar a largo plazo (Nota 14)</t>
  </si>
  <si>
    <t>Beneficios a empleados a largo plazo (Nota 15)</t>
  </si>
  <si>
    <t>Infotep</t>
  </si>
  <si>
    <t>160-112014</t>
  </si>
  <si>
    <t>Comisiones de la Deuda Externa</t>
  </si>
  <si>
    <t>Retencion de Supervision de Obras</t>
  </si>
  <si>
    <t>Retencion ley 6-86 Pensiones</t>
  </si>
  <si>
    <t>Nota # 9: Inventario</t>
  </si>
  <si>
    <t xml:space="preserve">Nota #10: Mobiliarios y Equipos </t>
  </si>
  <si>
    <t>Nota #12:  Retenciones y Acumulaciones</t>
  </si>
  <si>
    <t>Nota #14: Cuentas por Pagar Largo Plazo</t>
  </si>
  <si>
    <t>Nota #15: Beneficios a Empleados por Pagar Largo Plazo</t>
  </si>
  <si>
    <t>Activos Netos/Patrimonio (Nota 16)</t>
  </si>
  <si>
    <t xml:space="preserve">Nota #16: Patrimonio </t>
  </si>
  <si>
    <t>Nota 17: Ingresos</t>
  </si>
  <si>
    <t>Ingresos (Nota 17)</t>
  </si>
  <si>
    <t>Nota #18,19,20,21 y 22 Gastos Generales</t>
  </si>
  <si>
    <t>Gastos (Notas 18, 19, 20, 21 y 22)</t>
  </si>
  <si>
    <t xml:space="preserve">Nota # 7: Efectivo Caja y Bancos </t>
  </si>
  <si>
    <t>Cuentas Por Cobrar  Colaboradores</t>
  </si>
  <si>
    <t>Total Cuentas Por Pagar a Largo Plazo</t>
  </si>
  <si>
    <t>Total Cuentas Por Pagar  Largo Plazo</t>
  </si>
  <si>
    <t>Total Cuentas Por Pagar a Corto Plazo</t>
  </si>
  <si>
    <t>Nota # 11: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</si>
  <si>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</si>
  <si>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</si>
  <si>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</si>
  <si>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</si>
  <si>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>Productos quimicos de laboratorio y uso personal</t>
  </si>
  <si>
    <t>Material de Limpieza</t>
  </si>
  <si>
    <t>Utilies de escritorio, oficina e informatica</t>
  </si>
  <si>
    <t>Utiles Menores medicos quirurgico y de laboratorio</t>
  </si>
  <si>
    <t>Productos electricos afienes</t>
  </si>
  <si>
    <t>Utiles de cocian y comedor</t>
  </si>
  <si>
    <t>Productos Medicinaels para uso humanos</t>
  </si>
  <si>
    <t>Sueldo anual nº 13</t>
  </si>
  <si>
    <t>Saldo al 31 de diciembre de 2019</t>
  </si>
  <si>
    <t>Comisiones y Gastos Bancarios</t>
  </si>
  <si>
    <t>Cuenta Tuberculosis</t>
  </si>
  <si>
    <t>Cuenta Ayuda</t>
  </si>
  <si>
    <t>Servicio Regional VIII de Salud, Cibao Central</t>
  </si>
  <si>
    <t>Realizado por</t>
  </si>
  <si>
    <t>Contador</t>
  </si>
  <si>
    <t>Cede Región VIII</t>
  </si>
  <si>
    <t>Regional VIII</t>
  </si>
  <si>
    <t>Regalia Pascual</t>
  </si>
  <si>
    <t>Incentivo</t>
  </si>
  <si>
    <t>Depreciacion</t>
  </si>
  <si>
    <t>Seguridad Social x Pagar</t>
  </si>
  <si>
    <t>Revisado Por</t>
  </si>
  <si>
    <t>Cuentas por Cobrar Ventas de Servicios</t>
  </si>
  <si>
    <t>Antonio Salvador Duran Ortiz</t>
  </si>
  <si>
    <t>Carlos Manuel Suriel</t>
  </si>
  <si>
    <t>Administrador Financiero</t>
  </si>
  <si>
    <t>Inventario de  Útiles  y Suministro  de Oficina</t>
  </si>
  <si>
    <t>Inventario de  Alimentos</t>
  </si>
  <si>
    <t>Combustibles, Lubricantes, Productos Quimicos y Conexos</t>
  </si>
  <si>
    <t xml:space="preserve">                         </t>
  </si>
  <si>
    <t xml:space="preserve">                  </t>
  </si>
  <si>
    <t>HOSPITAL DR. PEDRO ANTONIO CESPEDES</t>
  </si>
  <si>
    <t>Servicio Regional VIII de Salud, Cibao Sur</t>
  </si>
  <si>
    <t>HOSPITAL DR. PEDRO A. CESPEDES</t>
  </si>
  <si>
    <t>impuestos</t>
  </si>
  <si>
    <t>Del ejercicio terminado al 31 de DICIEMBRE 2024 y 2025</t>
  </si>
  <si>
    <t>Al 31 de ENERO 2026</t>
  </si>
  <si>
    <t>Del ejercicio terminado al 31 DE  ENERO 2026</t>
  </si>
  <si>
    <t>31 DE ENERO 2026</t>
  </si>
  <si>
    <t>31 de ENERO 2026</t>
  </si>
  <si>
    <t>AL 31 DE ENERO 2026</t>
  </si>
  <si>
    <t>Del ejercicio terminado al 31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</si>
</sst>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(&quot;RD$&quot;* #,##0_);_(&quot;RD$&quot;* \(#,##0\);_(&quot;RD$&quot;* &quot;-&quot;_);_(@_)"/>
    <numFmt numFmtId="41" formatCode="_(* #,##0_);_(* \(#,##0\);_(* &quot;-&quot;_);_(@_)"/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&quot;$&quot;#,##0.00_);\(&quot;$&quot;#,##0.00\)"/>
    <numFmt numFmtId="165" formatCode="_-* #,##0.00\ _P_t_s_-;\-* #,##0.00\ _P_t_s_-;_-* &quot;-&quot;??\ _P_t_s_-;_-@_-"/>
    <numFmt numFmtId="166" formatCode="&quot;RD$&quot;#,##0.00"/>
    <numFmt numFmtId="167" formatCode="_(* #,##0_);_(* \(#,##0\);_(* &quot;-&quot;??_);_(@_)"/>
    <numFmt numFmtId="168" formatCode="#,##0.0"/>
    <numFmt numFmtId="169" formatCode="#,##0.000000000"/>
  </numFmts>
  <fonts count="46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u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sz val="12"/>
      <color rgb="FF212121"/>
      <name val="Times New Roman"/>
      <family val="1"/>
    </font>
    <font>
      <sz val="11"/>
      <color rgb="FFFF0000"/>
      <name val="Times New Roman"/>
      <family val="1"/>
    </font>
    <font>
      <sz val="10"/>
      <color rgb="FF000000"/>
      <name val="Calibri"/>
      <family val="3"/>
      <charset val="134"/>
    </font>
    <font>
      <sz val="11"/>
      <color rgb="FF212121"/>
      <name val="Times New Roman"/>
      <family val="1"/>
    </font>
    <font>
      <sz val="7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10"/>
      <name val="Times New Roman"/>
      <family val="1"/>
    </font>
    <font>
      <sz val="13"/>
      <name val="Arial"/>
      <family val="2"/>
    </font>
    <font>
      <sz val="7"/>
      <name val="Times New Roman"/>
      <family val="1"/>
    </font>
    <font>
      <b/>
      <u val="singleAccounting"/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rgb="FFFF0000"/>
      <name val="Times New Roman"/>
      <family val="1"/>
    </font>
    <font>
      <b/>
      <sz val="18"/>
      <color theme="1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3">
    <xf numFmtId="0" fontId="0" fillId="0" borderId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6" fillId="0" borderId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0" fontId="8" fillId="0" borderId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22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13" fillId="0" borderId="0" xfId="0" applyFont="1"/>
    <xf numFmtId="4" fontId="0" fillId="0" borderId="0" xfId="0" applyNumberFormat="1"/>
    <xf numFmtId="0" fontId="4" fillId="0" borderId="0" xfId="0" applyFont="1"/>
    <xf numFmtId="3" fontId="7" fillId="0" borderId="4" xfId="0" applyNumberFormat="1" applyFont="1" applyBorder="1" applyAlignment="1">
      <alignment horizontal="center"/>
    </xf>
    <xf numFmtId="0" fontId="3" fillId="0" borderId="5" xfId="0" applyFont="1" applyBorder="1"/>
    <xf numFmtId="0" fontId="15" fillId="0" borderId="0" xfId="0" applyFont="1" applyAlignment="1">
      <alignment horizontal="center"/>
    </xf>
    <xf numFmtId="3" fontId="7" fillId="0" borderId="0" xfId="0" applyNumberFormat="1" applyFont="1" applyAlignment="1">
      <alignment horizontal="center"/>
    </xf>
    <xf numFmtId="0" fontId="19" fillId="0" borderId="5" xfId="0" applyFont="1" applyBorder="1"/>
    <xf numFmtId="0" fontId="18" fillId="0" borderId="5" xfId="0" applyFont="1" applyBorder="1" applyAlignment="1">
      <alignment horizontal="left"/>
    </xf>
    <xf numFmtId="3" fontId="19" fillId="0" borderId="5" xfId="0" applyNumberFormat="1" applyFont="1" applyBorder="1"/>
    <xf numFmtId="3" fontId="0" fillId="0" borderId="0" xfId="0" applyNumberFormat="1"/>
    <xf numFmtId="0" fontId="21" fillId="0" borderId="5" xfId="0" applyFont="1" applyBorder="1" applyAlignment="1">
      <alignment vertical="center"/>
    </xf>
    <xf numFmtId="3" fontId="20" fillId="0" borderId="5" xfId="0" applyNumberFormat="1" applyFont="1" applyBorder="1" applyAlignment="1">
      <alignment horizontal="center" vertical="center"/>
    </xf>
    <xf numFmtId="3" fontId="20" fillId="0" borderId="5" xfId="0" applyNumberFormat="1" applyFont="1" applyBorder="1" applyAlignment="1">
      <alignment vertical="center"/>
    </xf>
    <xf numFmtId="3" fontId="19" fillId="0" borderId="5" xfId="0" applyNumberFormat="1" applyFont="1" applyBorder="1" applyAlignment="1">
      <alignment horizontal="center"/>
    </xf>
    <xf numFmtId="0" fontId="23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4" fillId="0" borderId="0" xfId="0" applyFont="1" applyAlignment="1">
      <alignment horizontal="left" vertical="center" indent="1"/>
    </xf>
    <xf numFmtId="0" fontId="20" fillId="0" borderId="5" xfId="0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0" fontId="23" fillId="0" borderId="5" xfId="0" applyFont="1" applyBorder="1" applyAlignment="1">
      <alignment vertical="center"/>
    </xf>
    <xf numFmtId="43" fontId="18" fillId="3" borderId="5" xfId="2" applyFont="1" applyFill="1" applyBorder="1" applyAlignment="1">
      <alignment horizontal="center"/>
    </xf>
    <xf numFmtId="43" fontId="18" fillId="0" borderId="0" xfId="2" applyFont="1" applyFill="1" applyBorder="1" applyAlignment="1">
      <alignment horizontal="center"/>
    </xf>
    <xf numFmtId="0" fontId="25" fillId="0" borderId="5" xfId="0" applyFont="1" applyBorder="1" applyAlignment="1">
      <alignment horizontal="center"/>
    </xf>
    <xf numFmtId="3" fontId="7" fillId="0" borderId="5" xfId="0" applyNumberFormat="1" applyFont="1" applyBorder="1" applyAlignment="1">
      <alignment horizontal="center"/>
    </xf>
    <xf numFmtId="0" fontId="19" fillId="0" borderId="5" xfId="0" applyFont="1" applyBorder="1" applyAlignment="1">
      <alignment horizontal="justify" vertical="center"/>
    </xf>
    <xf numFmtId="0" fontId="27" fillId="0" borderId="5" xfId="0" applyFont="1" applyBorder="1"/>
    <xf numFmtId="43" fontId="0" fillId="0" borderId="0" xfId="0" applyNumberFormat="1"/>
    <xf numFmtId="0" fontId="25" fillId="0" borderId="3" xfId="0" applyFont="1" applyBorder="1" applyAlignment="1">
      <alignment horizontal="center"/>
    </xf>
    <xf numFmtId="0" fontId="1" fillId="0" borderId="5" xfId="0" applyFont="1" applyBorder="1"/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29" fillId="0" borderId="5" xfId="0" applyFont="1" applyBorder="1" applyAlignment="1">
      <alignment horizontal="left" vertical="top" wrapText="1"/>
    </xf>
    <xf numFmtId="0" fontId="20" fillId="0" borderId="7" xfId="0" applyFont="1" applyBorder="1" applyAlignment="1">
      <alignment vertical="center"/>
    </xf>
    <xf numFmtId="0" fontId="18" fillId="0" borderId="5" xfId="9" applyFont="1" applyBorder="1"/>
    <xf numFmtId="0" fontId="19" fillId="0" borderId="7" xfId="0" applyFont="1" applyBorder="1"/>
    <xf numFmtId="0" fontId="2" fillId="0" borderId="0" xfId="0" applyFont="1" applyAlignment="1">
      <alignment horizontal="left"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/>
    <xf numFmtId="41" fontId="3" fillId="0" borderId="0" xfId="0" applyNumberFormat="1" applyFont="1" applyAlignment="1">
      <alignment horizontal="left" vertical="center" indent="5"/>
    </xf>
    <xf numFmtId="41" fontId="3" fillId="0" borderId="1" xfId="0" applyNumberFormat="1" applyFont="1" applyBorder="1"/>
    <xf numFmtId="0" fontId="30" fillId="0" borderId="0" xfId="0" applyFont="1" applyAlignment="1">
      <alignment vertical="center"/>
    </xf>
    <xf numFmtId="41" fontId="4" fillId="0" borderId="2" xfId="0" applyNumberFormat="1" applyFont="1" applyBorder="1" applyAlignment="1">
      <alignment vertical="center"/>
    </xf>
    <xf numFmtId="41" fontId="3" fillId="0" borderId="1" xfId="0" applyNumberFormat="1" applyFont="1" applyBorder="1" applyAlignment="1">
      <alignment vertical="center"/>
    </xf>
    <xf numFmtId="0" fontId="19" fillId="0" borderId="7" xfId="0" applyFont="1" applyBorder="1" applyAlignment="1">
      <alignment horizontal="justify" vertical="center"/>
    </xf>
    <xf numFmtId="0" fontId="19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8" fillId="0" borderId="5" xfId="0" applyFont="1" applyBorder="1" applyAlignment="1">
      <alignment horizontal="left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42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5" fillId="0" borderId="0" xfId="0" applyNumberFormat="1" applyFont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18" fillId="0" borderId="7" xfId="0" applyFont="1" applyBorder="1" applyAlignment="1">
      <alignment horizontal="left"/>
    </xf>
    <xf numFmtId="0" fontId="16" fillId="0" borderId="9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24" fillId="0" borderId="7" xfId="0" applyFont="1" applyBorder="1" applyAlignment="1">
      <alignment vertical="center"/>
    </xf>
    <xf numFmtId="0" fontId="23" fillId="0" borderId="3" xfId="0" applyFont="1" applyBorder="1" applyAlignment="1">
      <alignment vertical="center" wrapText="1"/>
    </xf>
    <xf numFmtId="0" fontId="24" fillId="0" borderId="3" xfId="0" applyFont="1" applyBorder="1" applyAlignment="1">
      <alignment vertical="center"/>
    </xf>
    <xf numFmtId="3" fontId="20" fillId="0" borderId="7" xfId="0" applyNumberFormat="1" applyFont="1" applyBorder="1" applyAlignment="1">
      <alignment vertical="center"/>
    </xf>
    <xf numFmtId="0" fontId="23" fillId="0" borderId="7" xfId="0" applyFont="1" applyBorder="1" applyAlignment="1">
      <alignment vertical="center"/>
    </xf>
    <xf numFmtId="0" fontId="18" fillId="0" borderId="3" xfId="9" applyFont="1" applyBorder="1"/>
    <xf numFmtId="0" fontId="31" fillId="0" borderId="0" xfId="0" applyFont="1" applyAlignment="1">
      <alignment horizontal="left" vertical="top"/>
    </xf>
    <xf numFmtId="0" fontId="20" fillId="0" borderId="5" xfId="0" applyFont="1" applyBorder="1" applyAlignment="1">
      <alignment horizontal="left" vertical="top"/>
    </xf>
    <xf numFmtId="0" fontId="23" fillId="0" borderId="5" xfId="0" applyFont="1" applyBorder="1" applyAlignment="1">
      <alignment horizontal="left" vertical="top"/>
    </xf>
    <xf numFmtId="0" fontId="32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39" fontId="4" fillId="2" borderId="6" xfId="0" applyNumberFormat="1" applyFont="1" applyFill="1" applyBorder="1" applyAlignment="1">
      <alignment horizontal="center" vertical="center"/>
    </xf>
    <xf numFmtId="39" fontId="4" fillId="2" borderId="7" xfId="0" applyNumberFormat="1" applyFont="1" applyFill="1" applyBorder="1" applyAlignment="1">
      <alignment horizontal="center" vertical="center"/>
    </xf>
    <xf numFmtId="0" fontId="14" fillId="0" borderId="0" xfId="0" applyFont="1"/>
    <xf numFmtId="0" fontId="34" fillId="0" borderId="5" xfId="0" applyFont="1" applyBorder="1"/>
    <xf numFmtId="0" fontId="14" fillId="0" borderId="5" xfId="0" applyFont="1" applyBorder="1"/>
    <xf numFmtId="0" fontId="1" fillId="0" borderId="5" xfId="0" applyFont="1" applyBorder="1" applyAlignment="1">
      <alignment horizontal="center"/>
    </xf>
    <xf numFmtId="3" fontId="19" fillId="0" borderId="4" xfId="0" applyNumberFormat="1" applyFont="1" applyBorder="1" applyAlignment="1">
      <alignment horizontal="center"/>
    </xf>
    <xf numFmtId="3" fontId="35" fillId="0" borderId="4" xfId="0" applyNumberFormat="1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1" fontId="4" fillId="2" borderId="6" xfId="0" applyNumberFormat="1" applyFont="1" applyFill="1" applyBorder="1" applyAlignment="1">
      <alignment horizontal="center" vertical="center"/>
    </xf>
    <xf numFmtId="167" fontId="3" fillId="0" borderId="5" xfId="12" applyNumberFormat="1" applyFont="1" applyBorder="1" applyAlignment="1"/>
    <xf numFmtId="168" fontId="17" fillId="0" borderId="0" xfId="0" applyNumberFormat="1" applyFont="1" applyAlignment="1">
      <alignment vertical="center"/>
    </xf>
    <xf numFmtId="3" fontId="20" fillId="0" borderId="5" xfId="0" applyNumberFormat="1" applyFont="1" applyBorder="1" applyAlignment="1">
      <alignment horizontal="center"/>
    </xf>
    <xf numFmtId="3" fontId="14" fillId="0" borderId="5" xfId="0" applyNumberFormat="1" applyFont="1" applyBorder="1" applyAlignment="1">
      <alignment horizontal="center"/>
    </xf>
    <xf numFmtId="4" fontId="0" fillId="0" borderId="0" xfId="0" applyNumberFormat="1" applyAlignment="1">
      <alignment vertical="center"/>
    </xf>
    <xf numFmtId="43" fontId="18" fillId="3" borderId="5" xfId="2" applyFont="1" applyFill="1" applyBorder="1" applyAlignment="1"/>
    <xf numFmtId="0" fontId="2" fillId="2" borderId="0" xfId="0" applyFont="1" applyFill="1" applyAlignment="1">
      <alignment horizontal="left" vertical="center"/>
    </xf>
    <xf numFmtId="1" fontId="7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/>
    <xf numFmtId="41" fontId="3" fillId="2" borderId="0" xfId="0" applyNumberFormat="1" applyFont="1" applyFill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1" xfId="0" applyNumberFormat="1" applyFont="1" applyFill="1" applyBorder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23" fillId="0" borderId="5" xfId="0" applyFont="1" applyBorder="1" applyAlignment="1">
      <alignment vertical="center" wrapText="1"/>
    </xf>
    <xf numFmtId="167" fontId="39" fillId="0" borderId="5" xfId="12" applyNumberFormat="1" applyFont="1" applyBorder="1" applyAlignment="1"/>
    <xf numFmtId="41" fontId="3" fillId="0" borderId="5" xfId="0" applyNumberFormat="1" applyFont="1" applyBorder="1"/>
    <xf numFmtId="14" fontId="18" fillId="0" borderId="0" xfId="0" applyNumberFormat="1" applyFont="1" applyAlignment="1">
      <alignment horizontal="left"/>
    </xf>
    <xf numFmtId="14" fontId="37" fillId="2" borderId="0" xfId="0" applyNumberFormat="1" applyFont="1" applyFill="1" applyAlignment="1">
      <alignment horizontal="center" vertical="center"/>
    </xf>
    <xf numFmtId="0" fontId="18" fillId="2" borderId="0" xfId="0" applyFont="1" applyFill="1" applyAlignment="1">
      <alignment horizontal="left"/>
    </xf>
    <xf numFmtId="0" fontId="8" fillId="4" borderId="0" xfId="0" applyFont="1" applyFill="1" applyAlignment="1">
      <alignment vertical="center"/>
    </xf>
    <xf numFmtId="166" fontId="18" fillId="2" borderId="0" xfId="0" applyNumberFormat="1" applyFont="1" applyFill="1" applyAlignment="1">
      <alignment horizontal="left" wrapText="1"/>
    </xf>
    <xf numFmtId="0" fontId="36" fillId="2" borderId="0" xfId="0" applyFont="1" applyFill="1" applyAlignment="1">
      <alignment horizontal="left"/>
    </xf>
    <xf numFmtId="0" fontId="38" fillId="2" borderId="0" xfId="0" applyFont="1" applyFill="1" applyAlignment="1">
      <alignment horizontal="left"/>
    </xf>
    <xf numFmtId="0" fontId="18" fillId="2" borderId="0" xfId="0" applyFont="1" applyFill="1" applyAlignment="1">
      <alignment horizontal="left" wrapText="1"/>
    </xf>
    <xf numFmtId="0" fontId="25" fillId="2" borderId="0" xfId="0" applyFont="1" applyFill="1" applyAlignment="1">
      <alignment horizontal="left"/>
    </xf>
    <xf numFmtId="166" fontId="25" fillId="2" borderId="0" xfId="0" applyNumberFormat="1" applyFont="1" applyFill="1" applyAlignment="1">
      <alignment horizontal="left" wrapText="1"/>
    </xf>
    <xf numFmtId="4" fontId="3" fillId="0" borderId="0" xfId="0" applyNumberFormat="1" applyFont="1" applyAlignment="1">
      <alignment vertical="center"/>
    </xf>
    <xf numFmtId="169" fontId="0" fillId="0" borderId="0" xfId="0" applyNumberFormat="1"/>
    <xf numFmtId="0" fontId="1" fillId="2" borderId="0" xfId="0" applyFont="1" applyFill="1" applyAlignment="1">
      <alignment horizontal="center" vertical="center"/>
    </xf>
    <xf numFmtId="41" fontId="0" fillId="0" borderId="0" xfId="0" applyNumberFormat="1"/>
    <xf numFmtId="0" fontId="4" fillId="2" borderId="0" xfId="0" applyFont="1" applyFill="1" applyAlignment="1">
      <alignment vertical="center"/>
    </xf>
    <xf numFmtId="164" fontId="0" fillId="0" borderId="0" xfId="0" applyNumberFormat="1"/>
    <xf numFmtId="41" fontId="0" fillId="0" borderId="0" xfId="0" applyNumberFormat="1" applyAlignment="1">
      <alignment vertical="center"/>
    </xf>
    <xf numFmtId="169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3" fontId="23" fillId="0" borderId="5" xfId="0" applyNumberFormat="1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horizontal="center"/>
    </xf>
    <xf numFmtId="43" fontId="0" fillId="0" borderId="0" xfId="12" applyFont="1"/>
    <xf numFmtId="43" fontId="3" fillId="0" borderId="5" xfId="12" applyFont="1" applyBorder="1" applyAlignment="1">
      <alignment horizontal="center"/>
    </xf>
    <xf numFmtId="43" fontId="1" fillId="0" borderId="5" xfId="12" applyFont="1" applyBorder="1" applyAlignment="1">
      <alignment horizontal="center"/>
    </xf>
    <xf numFmtId="43" fontId="14" fillId="0" borderId="0" xfId="12" applyFont="1"/>
    <xf numFmtId="43" fontId="1" fillId="0" borderId="5" xfId="12" applyFont="1" applyBorder="1" applyAlignment="1">
      <alignment horizontal="center" vertical="center"/>
    </xf>
    <xf numFmtId="43" fontId="1" fillId="0" borderId="7" xfId="12" applyFont="1" applyBorder="1" applyAlignment="1">
      <alignment vertical="center"/>
    </xf>
    <xf numFmtId="43" fontId="0" fillId="0" borderId="5" xfId="12" applyFont="1" applyBorder="1"/>
    <xf numFmtId="43" fontId="4" fillId="0" borderId="5" xfId="12" applyFont="1" applyBorder="1" applyAlignment="1">
      <alignment horizontal="center"/>
    </xf>
    <xf numFmtId="43" fontId="1" fillId="0" borderId="6" xfId="12" applyFont="1" applyBorder="1" applyAlignment="1">
      <alignment horizontal="center" vertical="center"/>
    </xf>
    <xf numFmtId="43" fontId="34" fillId="0" borderId="5" xfId="12" applyFont="1" applyBorder="1"/>
    <xf numFmtId="0" fontId="43" fillId="2" borderId="0" xfId="0" applyFont="1" applyFill="1" applyAlignment="1">
      <alignment vertical="center"/>
    </xf>
    <xf numFmtId="0" fontId="27" fillId="2" borderId="0" xfId="0" applyFont="1" applyFill="1" applyAlignment="1">
      <alignment vertical="center"/>
    </xf>
    <xf numFmtId="0" fontId="27" fillId="0" borderId="0" xfId="0" applyFont="1" applyAlignment="1">
      <alignment vertical="center"/>
    </xf>
    <xf numFmtId="0" fontId="43" fillId="2" borderId="0" xfId="0" applyFont="1" applyFill="1" applyAlignment="1">
      <alignment horizontal="left" vertical="center"/>
    </xf>
    <xf numFmtId="41" fontId="43" fillId="2" borderId="0" xfId="0" applyNumberFormat="1" applyFont="1" applyFill="1" applyAlignment="1">
      <alignment vertical="center"/>
    </xf>
    <xf numFmtId="43" fontId="3" fillId="2" borderId="0" xfId="12" applyFont="1" applyFill="1" applyAlignment="1">
      <alignment vertical="center"/>
    </xf>
    <xf numFmtId="43" fontId="4" fillId="2" borderId="1" xfId="12" applyFont="1" applyFill="1" applyBorder="1" applyAlignment="1">
      <alignment vertical="center"/>
    </xf>
    <xf numFmtId="43" fontId="4" fillId="2" borderId="2" xfId="12" applyFont="1" applyFill="1" applyBorder="1" applyAlignment="1">
      <alignment vertical="center"/>
    </xf>
    <xf numFmtId="43" fontId="3" fillId="2" borderId="0" xfId="12" applyFont="1" applyFill="1"/>
    <xf numFmtId="43" fontId="4" fillId="2" borderId="0" xfId="12" applyFont="1" applyFill="1" applyAlignment="1">
      <alignment vertical="center"/>
    </xf>
    <xf numFmtId="43" fontId="19" fillId="0" borderId="5" xfId="12" applyFont="1" applyBorder="1" applyAlignment="1">
      <alignment horizontal="center"/>
    </xf>
    <xf numFmtId="43" fontId="35" fillId="0" borderId="4" xfId="12" applyFont="1" applyBorder="1" applyAlignment="1">
      <alignment horizontal="center"/>
    </xf>
    <xf numFmtId="43" fontId="7" fillId="0" borderId="4" xfId="12" applyFont="1" applyBorder="1" applyAlignment="1">
      <alignment horizontal="center"/>
    </xf>
    <xf numFmtId="43" fontId="20" fillId="0" borderId="5" xfId="12" applyFont="1" applyBorder="1" applyAlignment="1">
      <alignment horizontal="center" vertical="center"/>
    </xf>
    <xf numFmtId="43" fontId="22" fillId="0" borderId="5" xfId="12" applyFont="1" applyBorder="1" applyAlignment="1">
      <alignment horizontal="center" vertical="center"/>
    </xf>
    <xf numFmtId="43" fontId="18" fillId="0" borderId="5" xfId="12" applyFont="1" applyBorder="1"/>
    <xf numFmtId="43" fontId="25" fillId="3" borderId="5" xfId="12" applyFont="1" applyFill="1" applyBorder="1" applyAlignment="1">
      <alignment horizontal="center" vertical="center"/>
    </xf>
    <xf numFmtId="43" fontId="25" fillId="2" borderId="5" xfId="12" applyFont="1" applyFill="1" applyBorder="1" applyAlignment="1">
      <alignment horizontal="center" vertical="center"/>
    </xf>
    <xf numFmtId="43" fontId="45" fillId="2" borderId="5" xfId="12" applyFont="1" applyFill="1" applyBorder="1"/>
    <xf numFmtId="43" fontId="3" fillId="0" borderId="5" xfId="12" applyFont="1" applyBorder="1"/>
    <xf numFmtId="43" fontId="7" fillId="0" borderId="5" xfId="12" applyFont="1" applyBorder="1" applyAlignment="1">
      <alignment horizontal="right"/>
    </xf>
    <xf numFmtId="0" fontId="4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1" fontId="27" fillId="2" borderId="0" xfId="0" applyNumberFormat="1" applyFont="1" applyFill="1"/>
    <xf numFmtId="43" fontId="20" fillId="5" borderId="5" xfId="12" applyFont="1" applyFill="1" applyBorder="1" applyAlignment="1">
      <alignment horizontal="center" vertical="center"/>
    </xf>
    <xf numFmtId="43" fontId="27" fillId="2" borderId="1" xfId="12" applyFont="1" applyFill="1" applyBorder="1" applyAlignment="1">
      <alignment vertical="center"/>
    </xf>
    <xf numFmtId="43" fontId="27" fillId="2" borderId="0" xfId="12" applyFont="1" applyFill="1" applyAlignment="1">
      <alignment vertical="center"/>
    </xf>
    <xf numFmtId="43" fontId="18" fillId="2" borderId="1" xfId="12" applyFont="1" applyFill="1" applyBorder="1" applyAlignment="1">
      <alignment vertical="center"/>
    </xf>
    <xf numFmtId="43" fontId="27" fillId="2" borderId="0" xfId="12" applyFont="1" applyFill="1"/>
    <xf numFmtId="43" fontId="3" fillId="2" borderId="1" xfId="12" applyFont="1" applyFill="1" applyBorder="1" applyAlignment="1">
      <alignment vertical="center"/>
    </xf>
    <xf numFmtId="0" fontId="4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43" fontId="1" fillId="0" borderId="10" xfId="12" applyFont="1" applyBorder="1" applyAlignment="1">
      <alignment horizontal="center" vertical="center"/>
    </xf>
    <xf numFmtId="43" fontId="1" fillId="0" borderId="11" xfId="12" applyFont="1" applyBorder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" fontId="28" fillId="0" borderId="0" xfId="0" applyNumberFormat="1" applyFont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</cellXfs>
  <cellStyles count="13">
    <cellStyle name="Comma_Hoja de trabajo flujo 2007" xfId="7"/>
    <cellStyle name="Millares" xfId="12" builtinId="3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87343</xdr:colOff>
      <xdr:row>3</xdr:row>
      <xdr:rowOff>127598</xdr:rowOff>
    </xdr:from>
    <xdr:to>
      <xdr:col>3</xdr:col>
      <xdr:colOff>887443</xdr:colOff>
      <xdr:row>6</xdr:row>
      <xdr:rowOff>59940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3" y="513990"/>
          <a:ext cx="1087647" cy="525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4</xdr:row>
      <xdr:rowOff>9525</xdr:rowOff>
    </xdr:from>
    <xdr:to>
      <xdr:col>3</xdr:col>
      <xdr:colOff>752475</xdr:colOff>
      <xdr:row>6</xdr:row>
      <xdr:rowOff>141892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638175"/>
          <a:ext cx="1085850" cy="532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zO45EA9B51/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0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0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0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0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0</v>
          </cell>
          <cell r="G22">
            <v>0</v>
          </cell>
        </row>
        <row r="23">
          <cell r="B23" t="str">
            <v>**</v>
          </cell>
          <cell r="G23">
            <v>0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0</v>
          </cell>
        </row>
        <row r="26">
          <cell r="B26">
            <v>0</v>
          </cell>
          <cell r="G26">
            <v>0</v>
          </cell>
        </row>
        <row r="27">
          <cell r="B27" t="str">
            <v>**</v>
          </cell>
          <cell r="G27">
            <v>0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0</v>
          </cell>
        </row>
        <row r="30">
          <cell r="B30">
            <v>0</v>
          </cell>
          <cell r="G30">
            <v>0</v>
          </cell>
        </row>
        <row r="31">
          <cell r="B31">
            <v>0</v>
          </cell>
          <cell r="G31">
            <v>0</v>
          </cell>
        </row>
        <row r="32">
          <cell r="B32" t="str">
            <v>**</v>
          </cell>
          <cell r="G32">
            <v>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0</v>
          </cell>
          <cell r="G34">
            <v>0</v>
          </cell>
        </row>
        <row r="35">
          <cell r="B35" t="str">
            <v>**</v>
          </cell>
          <cell r="G35">
            <v>0</v>
          </cell>
        </row>
        <row r="36">
          <cell r="B36">
            <v>0</v>
          </cell>
          <cell r="G36">
            <v>0</v>
          </cell>
        </row>
        <row r="37">
          <cell r="B37">
            <v>0</v>
          </cell>
          <cell r="G37">
            <v>0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0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0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0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0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0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0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0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0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0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0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0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0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0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0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0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0</v>
          </cell>
          <cell r="G156">
            <v>0</v>
          </cell>
        </row>
        <row r="157">
          <cell r="B157">
            <v>0</v>
          </cell>
          <cell r="G157">
            <v>1920100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73"/>
  <sheetViews>
    <sheetView showGridLines="0" tabSelected="1" topLeftCell="C1" zoomScale="106" zoomScaleNormal="106" workbookViewId="0">
      <selection activeCell="F56" sqref="F56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50" style="1" customWidth="1"/>
    <col min="5" max="5" width="1.7109375" style="1" customWidth="1"/>
    <col min="6" max="6" width="19.140625" style="1" customWidth="1"/>
    <col min="7" max="7" width="1.7109375" style="1" customWidth="1"/>
    <col min="8" max="8" width="13.140625" style="1" hidden="1" customWidth="1"/>
    <col min="9" max="9" width="8.7109375" style="1" customWidth="1"/>
    <col min="10" max="10" width="14.140625" style="4" customWidth="1"/>
    <col min="11" max="11" width="28.7109375" style="4" customWidth="1"/>
    <col min="12" max="12" width="20.42578125" style="4" customWidth="1"/>
    <col min="13" max="16384" width="11.42578125" style="4"/>
  </cols>
  <sheetData>
    <row r="1" spans="1:9">
      <c r="C1" s="9"/>
      <c r="D1" s="9"/>
      <c r="E1" s="9"/>
      <c r="F1" s="9"/>
      <c r="G1" s="9"/>
      <c r="H1" s="9"/>
    </row>
    <row r="2" spans="1:9" ht="18.75">
      <c r="C2" s="189" t="s">
        <v>313</v>
      </c>
      <c r="D2" s="189"/>
      <c r="E2" s="189"/>
      <c r="F2" s="189"/>
      <c r="G2" s="189"/>
      <c r="H2" s="189"/>
    </row>
    <row r="3" spans="1:9" ht="18.75">
      <c r="C3" s="180"/>
      <c r="D3" s="189" t="s">
        <v>312</v>
      </c>
      <c r="E3" s="189"/>
      <c r="F3" s="189"/>
      <c r="G3" s="189"/>
      <c r="H3" s="180"/>
    </row>
    <row r="4" spans="1:9" ht="15.75">
      <c r="C4" s="190" t="s">
        <v>163</v>
      </c>
      <c r="D4" s="190"/>
      <c r="E4" s="190"/>
      <c r="F4" s="190"/>
      <c r="G4" s="190"/>
      <c r="H4" s="190"/>
    </row>
    <row r="5" spans="1:9" ht="15.75">
      <c r="C5" s="190" t="s">
        <v>317</v>
      </c>
      <c r="D5" s="190"/>
      <c r="E5" s="190"/>
      <c r="F5" s="190"/>
      <c r="G5" s="190"/>
      <c r="H5" s="190"/>
    </row>
    <row r="6" spans="1:9" ht="15.75">
      <c r="C6" s="190" t="s">
        <v>0</v>
      </c>
      <c r="D6" s="190"/>
      <c r="E6" s="190"/>
      <c r="F6" s="190"/>
      <c r="G6" s="190"/>
      <c r="H6" s="190"/>
    </row>
    <row r="7" spans="1:9">
      <c r="C7" s="9"/>
      <c r="D7" s="101"/>
      <c r="E7" s="101"/>
      <c r="F7" s="9"/>
      <c r="G7" s="9"/>
      <c r="H7" s="9"/>
    </row>
    <row r="8" spans="1:9">
      <c r="C8" s="9"/>
      <c r="D8" s="9"/>
      <c r="E8" s="9"/>
      <c r="F8" s="102">
        <v>2026</v>
      </c>
      <c r="G8" s="103"/>
      <c r="H8" s="102">
        <f>+[1]BC!G11</f>
        <v>2016</v>
      </c>
    </row>
    <row r="9" spans="1:9">
      <c r="A9" s="5" t="s">
        <v>108</v>
      </c>
      <c r="C9" s="104" t="s">
        <v>1</v>
      </c>
      <c r="D9" s="105"/>
      <c r="E9" s="105"/>
      <c r="F9" s="106"/>
      <c r="G9" s="107"/>
      <c r="H9" s="107"/>
    </row>
    <row r="10" spans="1:9">
      <c r="C10" s="104" t="s">
        <v>2</v>
      </c>
      <c r="D10" s="105"/>
      <c r="E10" s="105"/>
      <c r="F10" s="107"/>
      <c r="G10" s="107"/>
      <c r="H10" s="107"/>
    </row>
    <row r="11" spans="1:9" ht="15.75">
      <c r="A11" s="5" t="s">
        <v>51</v>
      </c>
      <c r="C11" s="9"/>
      <c r="D11" s="9" t="s">
        <v>103</v>
      </c>
      <c r="E11" s="9"/>
      <c r="F11" s="186">
        <v>2753055.8</v>
      </c>
      <c r="G11" s="109"/>
      <c r="H11" s="108"/>
    </row>
    <row r="12" spans="1:9" customFormat="1">
      <c r="A12" s="3" t="s">
        <v>52</v>
      </c>
      <c r="B12" s="2"/>
      <c r="C12" s="110"/>
      <c r="D12" s="9" t="s">
        <v>3</v>
      </c>
      <c r="E12" s="9"/>
      <c r="F12" s="182"/>
      <c r="G12" s="112"/>
      <c r="H12" s="111"/>
      <c r="I12" s="2"/>
    </row>
    <row r="13" spans="1:9" customFormat="1">
      <c r="A13" s="3" t="s">
        <v>53</v>
      </c>
      <c r="B13" s="2"/>
      <c r="C13" s="110"/>
      <c r="D13" s="9" t="s">
        <v>4</v>
      </c>
      <c r="E13" s="9"/>
      <c r="F13" s="182"/>
      <c r="G13" s="112"/>
      <c r="H13" s="111"/>
      <c r="I13" s="2"/>
    </row>
    <row r="14" spans="1:9" customFormat="1">
      <c r="A14" s="3" t="s">
        <v>54</v>
      </c>
      <c r="B14" s="2"/>
      <c r="C14" s="110"/>
      <c r="D14" s="9" t="s">
        <v>243</v>
      </c>
      <c r="E14" s="9"/>
      <c r="F14" s="187">
        <v>1340195.8400000001</v>
      </c>
      <c r="G14" s="112"/>
      <c r="H14" s="111"/>
      <c r="I14" s="2"/>
    </row>
    <row r="15" spans="1:9">
      <c r="A15" s="5" t="s">
        <v>55</v>
      </c>
      <c r="C15" s="9"/>
      <c r="D15" s="9" t="s">
        <v>244</v>
      </c>
      <c r="E15" s="9"/>
      <c r="F15" s="184">
        <v>4580427.97</v>
      </c>
      <c r="G15" s="109"/>
      <c r="H15" s="108"/>
      <c r="I15" s="137"/>
    </row>
    <row r="16" spans="1:9" customFormat="1">
      <c r="A16" s="3" t="s">
        <v>56</v>
      </c>
      <c r="B16" s="2"/>
      <c r="C16" s="110"/>
      <c r="D16" s="9" t="s">
        <v>5</v>
      </c>
      <c r="E16" s="9"/>
      <c r="F16" s="111">
        <v>0</v>
      </c>
      <c r="G16" s="112"/>
      <c r="H16" s="111"/>
      <c r="I16" s="2"/>
    </row>
    <row r="17" spans="1:12" customFormat="1">
      <c r="A17" s="3" t="s">
        <v>57</v>
      </c>
      <c r="B17" s="2"/>
      <c r="C17" s="110"/>
      <c r="D17" s="9" t="s">
        <v>6</v>
      </c>
      <c r="E17" s="9"/>
      <c r="F17" s="114"/>
      <c r="G17" s="112"/>
      <c r="H17" s="114"/>
      <c r="I17" s="2"/>
    </row>
    <row r="18" spans="1:12">
      <c r="C18" s="104" t="s">
        <v>7</v>
      </c>
      <c r="D18" s="9"/>
      <c r="E18" s="9"/>
      <c r="F18" s="165">
        <f>SUM(F10:F17)</f>
        <v>8673679.6099999994</v>
      </c>
      <c r="G18" s="109"/>
      <c r="H18" s="115">
        <f>SUM(H10:H17)</f>
        <v>0</v>
      </c>
    </row>
    <row r="19" spans="1:12">
      <c r="C19" s="104"/>
      <c r="D19" s="9"/>
      <c r="E19" s="9"/>
      <c r="F19" s="116"/>
      <c r="G19" s="109"/>
      <c r="H19" s="116"/>
    </row>
    <row r="20" spans="1:12">
      <c r="C20" s="104" t="s">
        <v>8</v>
      </c>
      <c r="D20" s="9"/>
      <c r="E20" s="9"/>
      <c r="F20" s="108"/>
      <c r="G20" s="108"/>
      <c r="H20" s="108"/>
    </row>
    <row r="21" spans="1:12" customFormat="1">
      <c r="A21" s="3" t="s">
        <v>58</v>
      </c>
      <c r="B21" s="2"/>
      <c r="C21" s="110"/>
      <c r="D21" s="9" t="s">
        <v>9</v>
      </c>
      <c r="E21" s="9"/>
      <c r="F21" s="111">
        <v>0</v>
      </c>
      <c r="G21" s="112"/>
      <c r="H21" s="111"/>
      <c r="I21" s="2"/>
    </row>
    <row r="22" spans="1:12" customFormat="1">
      <c r="A22" s="3" t="s">
        <v>59</v>
      </c>
      <c r="B22" s="2"/>
      <c r="C22" s="110"/>
      <c r="D22" s="9" t="s">
        <v>10</v>
      </c>
      <c r="E22" s="9"/>
      <c r="F22" s="111"/>
      <c r="G22" s="112"/>
      <c r="H22" s="111"/>
      <c r="I22" s="2"/>
    </row>
    <row r="23" spans="1:12" customFormat="1">
      <c r="A23" s="3" t="s">
        <v>60</v>
      </c>
      <c r="B23" s="2"/>
      <c r="C23" s="110"/>
      <c r="D23" s="9" t="s">
        <v>11</v>
      </c>
      <c r="E23" s="9"/>
      <c r="F23" s="111"/>
      <c r="G23" s="112"/>
      <c r="H23" s="111"/>
      <c r="I23" s="2"/>
    </row>
    <row r="24" spans="1:12" customFormat="1">
      <c r="A24" s="3" t="s">
        <v>61</v>
      </c>
      <c r="B24" s="2"/>
      <c r="C24" s="110"/>
      <c r="D24" s="9" t="s">
        <v>12</v>
      </c>
      <c r="E24" s="9"/>
      <c r="F24" s="111">
        <v>0</v>
      </c>
      <c r="G24" s="112"/>
      <c r="H24" s="111"/>
      <c r="I24" s="2"/>
    </row>
    <row r="25" spans="1:12">
      <c r="A25" s="5" t="s">
        <v>62</v>
      </c>
      <c r="C25" s="9"/>
      <c r="D25" s="9" t="s">
        <v>246</v>
      </c>
      <c r="E25" s="9"/>
      <c r="F25" s="113">
        <v>0</v>
      </c>
      <c r="G25" s="109"/>
      <c r="H25" s="108"/>
      <c r="L25" s="99"/>
    </row>
    <row r="26" spans="1:12">
      <c r="A26" s="5" t="s">
        <v>63</v>
      </c>
      <c r="C26" s="9"/>
      <c r="D26" s="9" t="s">
        <v>101</v>
      </c>
      <c r="E26" s="9"/>
      <c r="F26" s="108"/>
      <c r="G26" s="109"/>
      <c r="H26" s="108"/>
      <c r="I26" s="53"/>
      <c r="L26" s="99"/>
    </row>
    <row r="27" spans="1:12" customFormat="1">
      <c r="A27" s="3" t="s">
        <v>64</v>
      </c>
      <c r="B27" s="2"/>
      <c r="C27" s="110"/>
      <c r="D27" s="9" t="s">
        <v>13</v>
      </c>
      <c r="E27" s="9"/>
      <c r="F27" s="111"/>
      <c r="G27" s="112"/>
      <c r="H27" s="111"/>
      <c r="I27" s="1"/>
      <c r="L27" s="11"/>
    </row>
    <row r="28" spans="1:12">
      <c r="C28" s="104" t="s">
        <v>14</v>
      </c>
      <c r="D28" s="9"/>
      <c r="E28" s="9"/>
      <c r="F28" s="115">
        <f>SUM(F21:F27)</f>
        <v>0</v>
      </c>
      <c r="G28" s="109"/>
      <c r="H28" s="115">
        <f>SUM(H21:H27)</f>
        <v>0</v>
      </c>
      <c r="L28" s="99"/>
    </row>
    <row r="29" spans="1:12">
      <c r="C29" s="104"/>
      <c r="D29" s="9"/>
      <c r="E29" s="9"/>
      <c r="F29" s="116"/>
      <c r="G29" s="109"/>
      <c r="H29" s="116"/>
      <c r="L29" s="99"/>
    </row>
    <row r="30" spans="1:12" ht="15.75" thickBot="1">
      <c r="C30" s="104" t="s">
        <v>15</v>
      </c>
      <c r="D30" s="9"/>
      <c r="E30" s="9"/>
      <c r="F30" s="166">
        <f>SUM(F28,F18)</f>
        <v>8673679.6099999994</v>
      </c>
      <c r="G30" s="118"/>
      <c r="H30" s="117">
        <f>SUM(H28,H18)</f>
        <v>0</v>
      </c>
    </row>
    <row r="31" spans="1:12" ht="15.75" thickTop="1">
      <c r="C31" s="9"/>
      <c r="D31" s="9" t="s">
        <v>16</v>
      </c>
      <c r="E31" s="9"/>
      <c r="F31" s="108"/>
      <c r="G31" s="108"/>
      <c r="H31" s="108"/>
    </row>
    <row r="32" spans="1:12">
      <c r="C32" s="104" t="s">
        <v>17</v>
      </c>
      <c r="D32" s="9"/>
      <c r="E32" s="9"/>
      <c r="F32" s="108"/>
      <c r="G32" s="108"/>
      <c r="H32" s="108"/>
    </row>
    <row r="33" spans="1:9">
      <c r="C33" s="104" t="s">
        <v>18</v>
      </c>
      <c r="D33" s="9"/>
      <c r="E33" s="9"/>
      <c r="F33" s="109"/>
      <c r="G33" s="109"/>
      <c r="H33" s="109"/>
    </row>
    <row r="34" spans="1:9" customFormat="1">
      <c r="A34" s="3" t="s">
        <v>65</v>
      </c>
      <c r="B34" s="2"/>
      <c r="C34" s="110"/>
      <c r="D34" s="9" t="s">
        <v>19</v>
      </c>
      <c r="E34" s="9"/>
      <c r="F34" s="111">
        <v>0</v>
      </c>
      <c r="G34" s="111"/>
      <c r="H34" s="111"/>
      <c r="I34" s="2"/>
    </row>
    <row r="35" spans="1:9">
      <c r="A35" s="5" t="s">
        <v>66</v>
      </c>
      <c r="C35" s="9"/>
      <c r="D35" s="9" t="s">
        <v>248</v>
      </c>
      <c r="E35" s="9"/>
      <c r="F35" s="185">
        <v>5584464.5</v>
      </c>
      <c r="G35" s="109"/>
      <c r="H35" s="108"/>
      <c r="I35" s="49"/>
    </row>
    <row r="36" spans="1:9" customFormat="1">
      <c r="A36" s="3" t="s">
        <v>67</v>
      </c>
      <c r="B36" s="2"/>
      <c r="C36" s="110"/>
      <c r="D36" s="9" t="s">
        <v>20</v>
      </c>
      <c r="E36" s="9"/>
      <c r="F36" s="111"/>
      <c r="G36" s="112"/>
      <c r="H36" s="111"/>
      <c r="I36" s="2"/>
    </row>
    <row r="37" spans="1:9" customFormat="1">
      <c r="A37" s="3" t="s">
        <v>68</v>
      </c>
      <c r="B37" s="2"/>
      <c r="C37" s="110"/>
      <c r="D37" s="9" t="s">
        <v>21</v>
      </c>
      <c r="E37" s="9"/>
      <c r="F37" s="111"/>
      <c r="G37" s="112"/>
      <c r="H37" s="111"/>
      <c r="I37" s="2"/>
    </row>
    <row r="38" spans="1:9" customFormat="1">
      <c r="A38" s="3" t="s">
        <v>69</v>
      </c>
      <c r="B38" s="2"/>
      <c r="C38" s="110"/>
      <c r="D38" s="9" t="s">
        <v>249</v>
      </c>
      <c r="E38" s="9"/>
      <c r="F38" s="111">
        <v>0</v>
      </c>
      <c r="G38" s="112"/>
      <c r="H38" s="111"/>
      <c r="I38" s="2"/>
    </row>
    <row r="39" spans="1:9" customFormat="1">
      <c r="A39" s="3" t="s">
        <v>70</v>
      </c>
      <c r="B39" s="2"/>
      <c r="C39" s="110"/>
      <c r="D39" s="9" t="s">
        <v>22</v>
      </c>
      <c r="E39" s="9"/>
      <c r="F39" s="111">
        <v>0</v>
      </c>
      <c r="G39" s="112"/>
      <c r="H39" s="111"/>
      <c r="I39" s="2"/>
    </row>
    <row r="40" spans="1:9" customFormat="1">
      <c r="A40" s="3" t="s">
        <v>71</v>
      </c>
      <c r="B40" s="2"/>
      <c r="C40" s="110"/>
      <c r="D40" s="9" t="s">
        <v>250</v>
      </c>
      <c r="E40" s="9"/>
      <c r="F40" s="114"/>
      <c r="G40" s="112"/>
      <c r="H40" s="111"/>
      <c r="I40" s="2"/>
    </row>
    <row r="41" spans="1:9" customFormat="1">
      <c r="A41" s="3" t="s">
        <v>72</v>
      </c>
      <c r="B41" s="2"/>
      <c r="C41" s="110"/>
      <c r="D41" s="9" t="s">
        <v>23</v>
      </c>
      <c r="E41" s="9"/>
      <c r="F41" s="111"/>
      <c r="G41" s="112"/>
      <c r="H41" s="111"/>
      <c r="I41" s="2"/>
    </row>
    <row r="42" spans="1:9" customFormat="1">
      <c r="A42" s="3" t="s">
        <v>74</v>
      </c>
      <c r="B42" s="2"/>
      <c r="C42" s="110"/>
      <c r="D42" s="9" t="s">
        <v>24</v>
      </c>
      <c r="E42" s="9"/>
      <c r="F42" s="114">
        <v>0</v>
      </c>
      <c r="G42" s="112"/>
      <c r="H42" s="111"/>
      <c r="I42" s="2"/>
    </row>
    <row r="43" spans="1:9">
      <c r="C43" s="104" t="s">
        <v>25</v>
      </c>
      <c r="D43" s="9"/>
      <c r="E43" s="9"/>
      <c r="F43" s="168">
        <f>SUM(F34:F42)</f>
        <v>5584464.5</v>
      </c>
      <c r="G43" s="109"/>
      <c r="H43" s="116">
        <f>SUM(H34:H42)</f>
        <v>0</v>
      </c>
      <c r="I43" s="49"/>
    </row>
    <row r="44" spans="1:9">
      <c r="C44" s="104"/>
      <c r="D44" s="9"/>
      <c r="E44" s="9"/>
      <c r="F44" s="116"/>
      <c r="G44" s="109"/>
      <c r="H44" s="108"/>
    </row>
    <row r="45" spans="1:9" customFormat="1">
      <c r="A45" s="3"/>
      <c r="B45" s="2"/>
      <c r="C45" s="119" t="s">
        <v>26</v>
      </c>
      <c r="D45" s="110"/>
      <c r="E45" s="110"/>
      <c r="F45" s="111"/>
      <c r="G45" s="111"/>
      <c r="H45" s="111"/>
      <c r="I45" s="2"/>
    </row>
    <row r="46" spans="1:9" customFormat="1">
      <c r="A46" s="3" t="s">
        <v>75</v>
      </c>
      <c r="B46" s="2"/>
      <c r="C46" s="110"/>
      <c r="D46" s="9" t="s">
        <v>253</v>
      </c>
      <c r="E46" s="9"/>
      <c r="F46" s="111"/>
      <c r="G46" s="112"/>
      <c r="H46" s="111"/>
      <c r="I46" s="2"/>
    </row>
    <row r="47" spans="1:9" customFormat="1">
      <c r="A47" s="3" t="s">
        <v>76</v>
      </c>
      <c r="B47" s="2"/>
      <c r="C47" s="110"/>
      <c r="D47" s="9" t="s">
        <v>27</v>
      </c>
      <c r="E47" s="9"/>
      <c r="F47" s="111"/>
      <c r="G47" s="112"/>
      <c r="H47" s="111"/>
      <c r="I47" s="2"/>
    </row>
    <row r="48" spans="1:9" customFormat="1">
      <c r="A48" s="3" t="s">
        <v>73</v>
      </c>
      <c r="B48" s="2"/>
      <c r="C48" s="110"/>
      <c r="D48" s="9" t="s">
        <v>28</v>
      </c>
      <c r="E48" s="9"/>
      <c r="F48" s="111"/>
      <c r="G48" s="112"/>
      <c r="H48" s="111"/>
      <c r="I48" s="2"/>
    </row>
    <row r="49" spans="1:11" customFormat="1">
      <c r="A49" s="3" t="s">
        <v>77</v>
      </c>
      <c r="B49" s="2"/>
      <c r="C49" s="110"/>
      <c r="D49" s="9" t="s">
        <v>29</v>
      </c>
      <c r="E49" s="9"/>
      <c r="F49" s="111"/>
      <c r="G49" s="112"/>
      <c r="H49" s="111"/>
      <c r="I49" s="2"/>
    </row>
    <row r="50" spans="1:11" customFormat="1">
      <c r="A50" s="3" t="s">
        <v>78</v>
      </c>
      <c r="B50" s="2"/>
      <c r="C50" s="110"/>
      <c r="D50" s="9" t="s">
        <v>254</v>
      </c>
      <c r="E50" s="9"/>
      <c r="F50" s="114"/>
      <c r="G50" s="112"/>
      <c r="H50" s="111"/>
      <c r="I50" s="2"/>
    </row>
    <row r="51" spans="1:11" customFormat="1">
      <c r="A51" s="3" t="s">
        <v>79</v>
      </c>
      <c r="B51" s="2"/>
      <c r="C51" s="110"/>
      <c r="D51" s="9" t="s">
        <v>30</v>
      </c>
      <c r="E51" s="9"/>
      <c r="F51" s="111"/>
      <c r="G51" s="112"/>
      <c r="H51" s="111"/>
      <c r="I51" s="2"/>
    </row>
    <row r="52" spans="1:11" customFormat="1" ht="16.5" customHeight="1">
      <c r="A52" s="3"/>
      <c r="B52" s="2"/>
      <c r="C52" s="119" t="s">
        <v>31</v>
      </c>
      <c r="D52" s="110"/>
      <c r="E52" s="110"/>
      <c r="F52" s="115">
        <f>+F46+F50</f>
        <v>0</v>
      </c>
      <c r="G52" s="112"/>
      <c r="H52" s="108"/>
      <c r="I52" s="2"/>
    </row>
    <row r="53" spans="1:11">
      <c r="C53" s="104" t="s">
        <v>32</v>
      </c>
      <c r="D53" s="9"/>
      <c r="E53" s="9"/>
      <c r="F53" s="168">
        <f>+F43+F52</f>
        <v>5584464.5</v>
      </c>
      <c r="G53" s="118"/>
      <c r="H53" s="115">
        <f>SUM(H43,H52)</f>
        <v>0</v>
      </c>
    </row>
    <row r="54" spans="1:11">
      <c r="C54" s="104"/>
      <c r="D54" s="9"/>
      <c r="E54" s="9"/>
      <c r="F54" s="108"/>
      <c r="G54" s="108"/>
      <c r="H54" s="108"/>
    </row>
    <row r="55" spans="1:11">
      <c r="C55" s="104" t="s">
        <v>265</v>
      </c>
      <c r="D55" s="9"/>
      <c r="E55" s="9"/>
      <c r="F55" s="164">
        <v>2997626.53</v>
      </c>
      <c r="G55" s="108"/>
      <c r="H55" s="108"/>
    </row>
    <row r="56" spans="1:11" customFormat="1">
      <c r="A56" s="3" t="s">
        <v>80</v>
      </c>
      <c r="B56" s="2"/>
      <c r="C56" s="119"/>
      <c r="D56" s="9" t="s">
        <v>164</v>
      </c>
      <c r="E56" s="9"/>
      <c r="F56" s="167"/>
      <c r="G56" s="112"/>
      <c r="H56" s="111"/>
      <c r="I56" s="50"/>
    </row>
    <row r="57" spans="1:11" customFormat="1">
      <c r="A57" s="3" t="s">
        <v>81</v>
      </c>
      <c r="B57" s="2"/>
      <c r="C57" s="110"/>
      <c r="D57" s="9" t="s">
        <v>33</v>
      </c>
      <c r="E57" s="9"/>
      <c r="F57" s="111">
        <v>0</v>
      </c>
      <c r="G57" s="112"/>
      <c r="H57" s="111"/>
      <c r="I57" s="2"/>
    </row>
    <row r="58" spans="1:11">
      <c r="A58" s="5" t="s">
        <v>82</v>
      </c>
      <c r="C58" s="9"/>
      <c r="D58" s="9" t="s">
        <v>104</v>
      </c>
      <c r="E58" s="9"/>
      <c r="F58" s="164">
        <v>91588.58</v>
      </c>
      <c r="G58" s="109"/>
      <c r="H58" s="108"/>
    </row>
    <row r="59" spans="1:11">
      <c r="A59" s="5" t="s">
        <v>83</v>
      </c>
      <c r="C59" s="9"/>
      <c r="D59" s="9" t="s">
        <v>106</v>
      </c>
      <c r="E59" s="9"/>
      <c r="F59" s="113">
        <v>0</v>
      </c>
      <c r="G59" s="109"/>
      <c r="H59" s="113"/>
      <c r="I59" s="49"/>
    </row>
    <row r="60" spans="1:11" customFormat="1">
      <c r="A60" s="3" t="s">
        <v>84</v>
      </c>
      <c r="B60" s="2"/>
      <c r="C60" s="110"/>
      <c r="D60" s="9" t="s">
        <v>34</v>
      </c>
      <c r="E60" s="9"/>
      <c r="F60" s="108"/>
      <c r="G60" s="112"/>
      <c r="H60" s="108"/>
      <c r="I60" s="2"/>
    </row>
    <row r="61" spans="1:11">
      <c r="C61" s="104" t="s">
        <v>35</v>
      </c>
      <c r="D61" s="9"/>
      <c r="E61" s="9"/>
      <c r="F61" s="165">
        <f>F55+F58</f>
        <v>3089215.11</v>
      </c>
      <c r="G61" s="118"/>
      <c r="H61" s="115"/>
    </row>
    <row r="62" spans="1:11">
      <c r="C62" s="104"/>
      <c r="D62" s="9"/>
      <c r="E62" s="9"/>
      <c r="F62" s="107"/>
      <c r="G62" s="107"/>
      <c r="H62" s="107"/>
    </row>
    <row r="63" spans="1:11" ht="15.75" thickBot="1">
      <c r="C63" s="104" t="s">
        <v>102</v>
      </c>
      <c r="D63" s="9"/>
      <c r="E63" s="9"/>
      <c r="F63" s="166">
        <f>+F61+F43</f>
        <v>8673679.6099999994</v>
      </c>
      <c r="G63" s="107"/>
      <c r="H63" s="117">
        <f>+H53+H61</f>
        <v>0</v>
      </c>
      <c r="I63" s="63"/>
      <c r="J63" s="143"/>
      <c r="K63" s="143"/>
    </row>
    <row r="64" spans="1:11" ht="15.75" thickTop="1">
      <c r="C64" s="104"/>
      <c r="D64" s="9"/>
      <c r="E64" s="9"/>
      <c r="F64" s="116"/>
      <c r="G64" s="107"/>
      <c r="H64" s="116"/>
      <c r="I64" s="63"/>
      <c r="K64" s="143"/>
    </row>
    <row r="65" spans="3:9">
      <c r="C65" s="104"/>
      <c r="D65" s="9"/>
      <c r="E65" s="9"/>
      <c r="G65" s="107"/>
      <c r="H65" s="116"/>
      <c r="I65" s="63"/>
    </row>
    <row r="66" spans="3:9">
      <c r="C66" s="9"/>
      <c r="D66" s="104" t="s">
        <v>294</v>
      </c>
      <c r="E66" s="141"/>
      <c r="F66" s="104" t="s">
        <v>302</v>
      </c>
      <c r="G66" s="9"/>
      <c r="H66" s="108"/>
      <c r="I66" s="49"/>
    </row>
    <row r="67" spans="3:9">
      <c r="C67" s="109"/>
      <c r="D67" s="159" t="s">
        <v>304</v>
      </c>
      <c r="E67" s="162"/>
      <c r="F67" s="163" t="s">
        <v>305</v>
      </c>
      <c r="G67" s="123"/>
      <c r="H67" s="123"/>
    </row>
    <row r="68" spans="3:9">
      <c r="C68" s="9"/>
      <c r="D68" s="141" t="s">
        <v>295</v>
      </c>
      <c r="E68" s="104"/>
      <c r="F68" s="141" t="s">
        <v>306</v>
      </c>
      <c r="G68" s="9"/>
      <c r="H68" s="9"/>
    </row>
    <row r="69" spans="3:9">
      <c r="C69" s="9"/>
      <c r="D69" s="9"/>
      <c r="E69" s="9"/>
      <c r="F69" s="120"/>
      <c r="G69" s="120"/>
      <c r="H69" s="120"/>
    </row>
    <row r="71" spans="3:9">
      <c r="F71" s="8"/>
      <c r="H71" s="8"/>
    </row>
    <row r="73" spans="3:9">
      <c r="F73" s="8"/>
      <c r="H73" s="49"/>
    </row>
  </sheetData>
  <mergeCells count="5">
    <mergeCell ref="C2:H2"/>
    <mergeCell ref="C4:H4"/>
    <mergeCell ref="C5:H5"/>
    <mergeCell ref="C6:H6"/>
    <mergeCell ref="D3:G3"/>
  </mergeCells>
  <pageMargins left="0.51181102362204722" right="0.31496062992125984" top="0.19685039370078741" bottom="0" header="0.31496062992125984" footer="0.31496062992125984"/>
  <pageSetup paperSize="5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41"/>
  <sheetViews>
    <sheetView showGridLines="0" topLeftCell="B19" workbookViewId="0">
      <selection activeCell="H10" sqref="H10"/>
    </sheetView>
  </sheetViews>
  <sheetFormatPr baseColWidth="10" defaultColWidth="11.42578125" defaultRowHeight="15"/>
  <cols>
    <col min="1" max="1" width="5.42578125" style="5" hidden="1" customWidth="1"/>
    <col min="2" max="3" width="4.28515625" style="1" customWidth="1"/>
    <col min="4" max="4" width="50" style="1" customWidth="1"/>
    <col min="5" max="5" width="1.7109375" style="1" customWidth="1"/>
    <col min="6" max="6" width="16.42578125" style="1" customWidth="1"/>
    <col min="7" max="7" width="3.85546875" style="1" hidden="1" customWidth="1"/>
    <col min="8" max="8" width="12.28515625" style="1" customWidth="1"/>
    <col min="9" max="9" width="19.85546875" style="1" customWidth="1"/>
    <col min="10" max="10" width="14.85546875" style="1" customWidth="1"/>
    <col min="11" max="12" width="11.42578125" style="1"/>
    <col min="13" max="16384" width="11.42578125" style="4"/>
  </cols>
  <sheetData>
    <row r="1" spans="1:10">
      <c r="A1" s="121"/>
      <c r="B1" s="9"/>
      <c r="C1" s="9"/>
      <c r="D1" s="9"/>
      <c r="E1" s="9"/>
      <c r="F1" s="9"/>
      <c r="G1" s="9"/>
    </row>
    <row r="2" spans="1:10" ht="18.75">
      <c r="A2" s="121"/>
      <c r="B2" s="9"/>
      <c r="C2" s="189" t="str">
        <f>+'ESF SNS'!C2:H2</f>
        <v>Servicio Regional VIII de Salud, Cibao Sur</v>
      </c>
      <c r="D2" s="189"/>
      <c r="E2" s="189"/>
      <c r="F2" s="189"/>
      <c r="G2" s="189"/>
      <c r="H2" s="161"/>
    </row>
    <row r="3" spans="1:10" ht="18.75">
      <c r="A3" s="121"/>
      <c r="B3" s="9"/>
      <c r="C3" s="180"/>
      <c r="D3" s="189" t="s">
        <v>312</v>
      </c>
      <c r="E3" s="189"/>
      <c r="F3" s="189"/>
      <c r="G3" s="180"/>
      <c r="H3" s="161"/>
    </row>
    <row r="4" spans="1:10" ht="15.75">
      <c r="A4" s="121"/>
      <c r="B4" s="9"/>
      <c r="C4" s="190" t="s">
        <v>168</v>
      </c>
      <c r="D4" s="190"/>
      <c r="E4" s="190"/>
      <c r="F4" s="190"/>
      <c r="G4" s="190"/>
    </row>
    <row r="5" spans="1:10" ht="15.75">
      <c r="A5" s="121"/>
      <c r="B5" s="9"/>
      <c r="C5" s="190" t="s">
        <v>318</v>
      </c>
      <c r="D5" s="190"/>
      <c r="E5" s="190"/>
      <c r="F5" s="190"/>
      <c r="G5" s="190"/>
    </row>
    <row r="6" spans="1:10" ht="15.75">
      <c r="A6" s="121"/>
      <c r="B6" s="9"/>
      <c r="C6" s="190" t="s">
        <v>0</v>
      </c>
      <c r="D6" s="190"/>
      <c r="E6" s="190"/>
      <c r="F6" s="190"/>
      <c r="G6" s="190"/>
    </row>
    <row r="7" spans="1:10">
      <c r="A7" s="121"/>
      <c r="B7" s="9"/>
      <c r="C7" s="9"/>
      <c r="D7" s="101"/>
      <c r="E7" s="101"/>
      <c r="F7" s="9"/>
      <c r="G7" s="9"/>
    </row>
    <row r="8" spans="1:10">
      <c r="A8" s="121"/>
      <c r="B8" s="9"/>
      <c r="C8" s="9"/>
      <c r="D8" s="9"/>
      <c r="E8" s="9"/>
      <c r="F8" s="122">
        <v>2026</v>
      </c>
      <c r="G8" s="122">
        <f>+[1]ESF!H7</f>
        <v>2016</v>
      </c>
    </row>
    <row r="9" spans="1:10">
      <c r="A9" s="121"/>
      <c r="B9" s="9"/>
      <c r="C9" s="104" t="s">
        <v>268</v>
      </c>
      <c r="D9" s="105"/>
      <c r="E9" s="105"/>
      <c r="F9" s="106"/>
      <c r="G9" s="107"/>
      <c r="J9" s="49"/>
    </row>
    <row r="10" spans="1:10">
      <c r="A10" s="121" t="s">
        <v>85</v>
      </c>
      <c r="B10" s="9"/>
      <c r="C10" s="9"/>
      <c r="D10" s="9" t="s">
        <v>36</v>
      </c>
      <c r="E10" s="9"/>
      <c r="F10" s="108"/>
      <c r="G10" s="108"/>
      <c r="J10" s="49"/>
    </row>
    <row r="11" spans="1:10">
      <c r="A11" s="121" t="s">
        <v>86</v>
      </c>
      <c r="B11" s="9"/>
      <c r="C11" s="9"/>
      <c r="D11" s="9" t="s">
        <v>107</v>
      </c>
      <c r="E11" s="9"/>
      <c r="F11" s="164">
        <v>1562128.23</v>
      </c>
      <c r="G11" s="108"/>
      <c r="J11" s="49"/>
    </row>
    <row r="12" spans="1:10">
      <c r="A12" s="121" t="s">
        <v>87</v>
      </c>
      <c r="B12" s="9"/>
      <c r="C12" s="9"/>
      <c r="D12" s="9" t="s">
        <v>100</v>
      </c>
      <c r="E12" s="9"/>
      <c r="F12" s="164">
        <v>0</v>
      </c>
      <c r="G12" s="108"/>
      <c r="J12" s="49"/>
    </row>
    <row r="13" spans="1:10">
      <c r="A13" s="121" t="s">
        <v>88</v>
      </c>
      <c r="B13" s="9"/>
      <c r="C13" s="9"/>
      <c r="D13" s="9" t="s">
        <v>37</v>
      </c>
      <c r="E13" s="9"/>
      <c r="F13" s="113">
        <v>0</v>
      </c>
      <c r="G13" s="108"/>
      <c r="H13" s="49"/>
      <c r="J13" s="49"/>
    </row>
    <row r="14" spans="1:10">
      <c r="A14" s="121"/>
      <c r="B14" s="9"/>
      <c r="C14" s="104" t="s">
        <v>47</v>
      </c>
      <c r="D14" s="9"/>
      <c r="E14" s="9"/>
      <c r="F14" s="165">
        <f>SUM(F10:F13)</f>
        <v>1562128.23</v>
      </c>
      <c r="G14" s="115">
        <f>SUM(G10:G13)</f>
        <v>0</v>
      </c>
      <c r="J14" s="49"/>
    </row>
    <row r="15" spans="1:10">
      <c r="A15" s="121"/>
      <c r="B15" s="9"/>
      <c r="C15" s="9"/>
      <c r="D15" s="9" t="s">
        <v>16</v>
      </c>
      <c r="E15" s="9"/>
      <c r="F15" s="108"/>
      <c r="G15" s="108"/>
    </row>
    <row r="16" spans="1:10">
      <c r="A16" s="121"/>
      <c r="B16" s="9"/>
      <c r="C16" s="104" t="s">
        <v>270</v>
      </c>
      <c r="D16" s="9"/>
      <c r="E16" s="9"/>
      <c r="F16" s="109"/>
      <c r="G16" s="109"/>
      <c r="J16" s="49"/>
    </row>
    <row r="17" spans="1:13">
      <c r="A17" s="121" t="s">
        <v>89</v>
      </c>
      <c r="B17" s="9"/>
      <c r="C17" s="9"/>
      <c r="D17" s="9" t="s">
        <v>38</v>
      </c>
      <c r="E17" s="9"/>
      <c r="F17" s="164"/>
      <c r="G17" s="108"/>
      <c r="H17" s="137"/>
      <c r="I17" s="144"/>
      <c r="J17" s="49"/>
    </row>
    <row r="18" spans="1:13">
      <c r="A18" s="121" t="s">
        <v>90</v>
      </c>
      <c r="B18" s="9"/>
      <c r="C18" s="9"/>
      <c r="D18" s="9" t="s">
        <v>39</v>
      </c>
      <c r="E18" s="9"/>
      <c r="F18" s="108"/>
      <c r="G18" s="108"/>
      <c r="J18" s="49"/>
    </row>
    <row r="19" spans="1:13">
      <c r="A19" s="121" t="s">
        <v>91</v>
      </c>
      <c r="B19" s="9"/>
      <c r="C19" s="9"/>
      <c r="D19" s="9" t="s">
        <v>105</v>
      </c>
      <c r="E19" s="9"/>
      <c r="F19" s="164">
        <v>1463747.57</v>
      </c>
      <c r="G19" s="108"/>
      <c r="J19" s="49"/>
      <c r="K19" s="7"/>
      <c r="M19" s="60"/>
    </row>
    <row r="20" spans="1:13">
      <c r="A20" s="121" t="s">
        <v>92</v>
      </c>
      <c r="B20" s="9"/>
      <c r="C20" s="9"/>
      <c r="D20" s="9" t="s">
        <v>40</v>
      </c>
      <c r="E20" s="9"/>
      <c r="F20" s="108">
        <v>0</v>
      </c>
      <c r="G20" s="108"/>
      <c r="J20" s="49"/>
    </row>
    <row r="21" spans="1:13">
      <c r="A21" s="121" t="s">
        <v>93</v>
      </c>
      <c r="B21" s="9"/>
      <c r="C21" s="9"/>
      <c r="D21" s="9" t="s">
        <v>41</v>
      </c>
      <c r="E21" s="9"/>
      <c r="F21" s="108">
        <v>0</v>
      </c>
      <c r="G21" s="108"/>
      <c r="J21" s="49"/>
    </row>
    <row r="22" spans="1:13">
      <c r="A22" s="121" t="s">
        <v>94</v>
      </c>
      <c r="B22" s="9"/>
      <c r="C22" s="9"/>
      <c r="D22" s="9" t="s">
        <v>42</v>
      </c>
      <c r="E22" s="9"/>
      <c r="F22" s="164">
        <v>4490</v>
      </c>
      <c r="G22" s="113"/>
      <c r="I22" s="49"/>
      <c r="J22" s="49"/>
      <c r="K22" s="7"/>
      <c r="M22" s="60"/>
    </row>
    <row r="23" spans="1:13">
      <c r="A23" s="121" t="s">
        <v>95</v>
      </c>
      <c r="B23" s="9"/>
      <c r="C23" s="9"/>
      <c r="D23" s="9" t="s">
        <v>43</v>
      </c>
      <c r="E23" s="9"/>
      <c r="F23" s="188">
        <v>2302.08</v>
      </c>
      <c r="G23" s="108" t="e">
        <f>SUMIF([1]BC!B:B,[1]ERF!A22,[1]BC!G:G)</f>
        <v>#VALUE!</v>
      </c>
      <c r="J23" s="49"/>
    </row>
    <row r="24" spans="1:13">
      <c r="A24" s="121"/>
      <c r="B24" s="9"/>
      <c r="C24" s="104" t="s">
        <v>48</v>
      </c>
      <c r="D24" s="9"/>
      <c r="E24" s="9"/>
      <c r="F24" s="165">
        <f>SUM(F17:F23)</f>
        <v>1470539.6500000001</v>
      </c>
      <c r="G24" s="115" t="e">
        <f>SUM(G17:G23)</f>
        <v>#VALUE!</v>
      </c>
      <c r="I24" s="145"/>
      <c r="J24" s="49"/>
    </row>
    <row r="25" spans="1:13">
      <c r="A25" s="121"/>
      <c r="B25" s="9"/>
      <c r="C25" s="123"/>
      <c r="D25" s="9"/>
      <c r="E25" s="9"/>
      <c r="F25" s="108"/>
      <c r="G25" s="108"/>
      <c r="I25" s="8"/>
      <c r="J25" s="49"/>
    </row>
    <row r="26" spans="1:13">
      <c r="A26" s="121" t="s">
        <v>96</v>
      </c>
      <c r="B26" s="9"/>
      <c r="C26" s="9"/>
      <c r="D26" s="9" t="s">
        <v>49</v>
      </c>
      <c r="E26" s="9"/>
      <c r="F26" s="108">
        <v>0</v>
      </c>
      <c r="G26" s="108">
        <v>0</v>
      </c>
      <c r="J26" s="49"/>
    </row>
    <row r="27" spans="1:13">
      <c r="A27" s="121"/>
      <c r="B27" s="9"/>
      <c r="C27" s="9"/>
      <c r="D27" s="9"/>
      <c r="E27" s="9"/>
      <c r="F27" s="108"/>
      <c r="G27" s="108"/>
      <c r="J27" s="49"/>
    </row>
    <row r="28" spans="1:13">
      <c r="A28" s="121" t="s">
        <v>97</v>
      </c>
      <c r="B28" s="9"/>
      <c r="C28" s="9"/>
      <c r="D28" s="9" t="s">
        <v>44</v>
      </c>
      <c r="E28" s="9"/>
      <c r="F28" s="108">
        <v>0</v>
      </c>
      <c r="G28" s="108">
        <v>0</v>
      </c>
      <c r="J28" s="49"/>
    </row>
    <row r="29" spans="1:13">
      <c r="A29" s="121"/>
      <c r="B29" s="9"/>
      <c r="C29" s="9"/>
      <c r="D29" s="9"/>
      <c r="E29" s="9"/>
      <c r="F29" s="108"/>
      <c r="G29" s="108"/>
    </row>
    <row r="30" spans="1:13" ht="15.75" thickBot="1">
      <c r="A30" s="121"/>
      <c r="B30" s="9"/>
      <c r="C30" s="104" t="s">
        <v>104</v>
      </c>
      <c r="D30" s="9"/>
      <c r="E30" s="9"/>
      <c r="F30" s="166">
        <f>+F14-F24+F26+F28</f>
        <v>91588.579999999842</v>
      </c>
      <c r="G30" s="117" t="e">
        <f>+G14-G24+G26+G28</f>
        <v>#VALUE!</v>
      </c>
      <c r="J30" s="49"/>
    </row>
    <row r="31" spans="1:13" ht="15.75" thickTop="1">
      <c r="A31" s="121"/>
      <c r="B31" s="9"/>
      <c r="C31" s="104"/>
      <c r="D31" s="9"/>
      <c r="E31" s="9"/>
      <c r="F31" s="108"/>
      <c r="G31" s="108"/>
    </row>
    <row r="32" spans="1:13">
      <c r="A32" s="121"/>
      <c r="B32" s="9"/>
      <c r="C32" s="123" t="s">
        <v>45</v>
      </c>
      <c r="D32" s="9"/>
      <c r="E32" s="9"/>
      <c r="F32" s="108"/>
      <c r="G32" s="108"/>
      <c r="J32" s="49"/>
    </row>
    <row r="33" spans="1:10">
      <c r="A33" s="121" t="s">
        <v>98</v>
      </c>
      <c r="B33" s="9"/>
      <c r="C33" s="104"/>
      <c r="D33" s="9" t="s">
        <v>50</v>
      </c>
      <c r="E33" s="9"/>
      <c r="F33" s="108">
        <v>0</v>
      </c>
      <c r="G33" s="108">
        <v>0</v>
      </c>
      <c r="J33" s="49"/>
    </row>
    <row r="34" spans="1:10">
      <c r="A34" s="121" t="s">
        <v>99</v>
      </c>
      <c r="B34" s="9"/>
      <c r="C34" s="9"/>
      <c r="D34" s="9" t="s">
        <v>46</v>
      </c>
      <c r="E34" s="9"/>
      <c r="F34" s="113">
        <v>0</v>
      </c>
      <c r="G34" s="113">
        <v>0</v>
      </c>
      <c r="J34" s="49"/>
    </row>
    <row r="35" spans="1:10" ht="15.75" thickBot="1">
      <c r="A35" s="121"/>
      <c r="B35" s="9"/>
      <c r="C35" s="104"/>
      <c r="D35" s="9"/>
      <c r="E35" s="9"/>
      <c r="F35" s="117">
        <f>SUM(F33:F34)</f>
        <v>0</v>
      </c>
      <c r="G35" s="117">
        <f>SUM(G33:G34)</f>
        <v>0</v>
      </c>
      <c r="J35" s="49"/>
    </row>
    <row r="36" spans="1:10" ht="15.75" thickTop="1">
      <c r="A36" s="121"/>
      <c r="B36" s="9"/>
      <c r="C36" s="104"/>
      <c r="D36" s="9"/>
      <c r="E36" s="9"/>
      <c r="F36" s="108"/>
      <c r="G36" s="108"/>
    </row>
    <row r="37" spans="1:10">
      <c r="A37" s="121"/>
      <c r="B37" s="9"/>
      <c r="C37" s="9"/>
      <c r="D37" s="9"/>
      <c r="E37" s="9"/>
      <c r="F37" s="108"/>
      <c r="G37" s="108"/>
    </row>
    <row r="38" spans="1:10">
      <c r="A38" s="121"/>
      <c r="B38" s="9"/>
      <c r="C38" s="191"/>
      <c r="D38" s="191"/>
      <c r="E38" s="191"/>
      <c r="F38" s="191"/>
      <c r="G38" s="191"/>
    </row>
    <row r="39" spans="1:10">
      <c r="A39" s="121"/>
      <c r="B39" s="9"/>
      <c r="C39" s="9"/>
      <c r="D39" s="104" t="s">
        <v>294</v>
      </c>
      <c r="E39" s="104"/>
      <c r="F39" s="141" t="s">
        <v>302</v>
      </c>
      <c r="G39" s="9"/>
    </row>
    <row r="40" spans="1:10">
      <c r="A40" s="121"/>
      <c r="B40" s="9"/>
      <c r="C40" s="9"/>
      <c r="D40" s="159" t="s">
        <v>304</v>
      </c>
      <c r="E40" s="160"/>
      <c r="F40" s="159" t="s">
        <v>305</v>
      </c>
      <c r="G40" s="160"/>
      <c r="H40" s="161"/>
    </row>
    <row r="41" spans="1:10">
      <c r="A41" s="121"/>
      <c r="B41" s="9"/>
      <c r="C41" s="9"/>
      <c r="D41" s="141" t="s">
        <v>295</v>
      </c>
      <c r="E41" s="9"/>
      <c r="F41" s="116" t="s">
        <v>306</v>
      </c>
      <c r="G41" s="108"/>
    </row>
  </sheetData>
  <mergeCells count="6">
    <mergeCell ref="C2:G2"/>
    <mergeCell ref="C4:G4"/>
    <mergeCell ref="C5:G5"/>
    <mergeCell ref="C6:G6"/>
    <mergeCell ref="C38:G38"/>
    <mergeCell ref="D3:F3"/>
  </mergeCells>
  <pageMargins left="0.51181102362204722" right="0.31496062992125984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G38"/>
  <sheetViews>
    <sheetView showGridLines="0" topLeftCell="B1" zoomScale="86" zoomScaleNormal="86" workbookViewId="0">
      <selection activeCell="B21" sqref="B21"/>
    </sheetView>
  </sheetViews>
  <sheetFormatPr baseColWidth="10" defaultRowHeight="15"/>
  <cols>
    <col min="1" max="1" width="22.28515625" hidden="1" customWidth="1"/>
    <col min="2" max="2" width="79.5703125" customWidth="1"/>
    <col min="3" max="3" width="19.7109375" customWidth="1"/>
    <col min="5" max="5" width="16.140625" bestFit="1" customWidth="1"/>
  </cols>
  <sheetData>
    <row r="2" spans="1:7" ht="20.25">
      <c r="B2" s="194" t="s">
        <v>313</v>
      </c>
      <c r="C2" s="194"/>
      <c r="D2" s="139"/>
      <c r="E2" s="139"/>
      <c r="F2" s="139"/>
      <c r="G2" s="139"/>
    </row>
    <row r="3" spans="1:7" ht="20.25">
      <c r="B3" s="194" t="s">
        <v>312</v>
      </c>
      <c r="C3" s="194"/>
      <c r="D3" s="181"/>
      <c r="E3" s="181"/>
      <c r="F3" s="181"/>
      <c r="G3" s="181"/>
    </row>
    <row r="4" spans="1:7" ht="18.75">
      <c r="B4" s="195" t="s">
        <v>271</v>
      </c>
      <c r="C4" s="195"/>
      <c r="D4" s="43"/>
    </row>
    <row r="5" spans="1:7" ht="18.75">
      <c r="B5" s="195" t="s">
        <v>322</v>
      </c>
      <c r="C5" s="195"/>
      <c r="D5" s="43"/>
    </row>
    <row r="6" spans="1:7" ht="18.75">
      <c r="B6" s="195" t="s">
        <v>0</v>
      </c>
      <c r="C6" s="195"/>
      <c r="D6" s="43"/>
    </row>
    <row r="7" spans="1:7">
      <c r="C7" s="9"/>
    </row>
    <row r="8" spans="1:7" ht="15.75">
      <c r="A8" s="87"/>
      <c r="C8" s="9"/>
    </row>
    <row r="9" spans="1:7" ht="15" customHeight="1">
      <c r="A9" s="192" t="s">
        <v>234</v>
      </c>
      <c r="B9" s="192" t="s">
        <v>111</v>
      </c>
      <c r="C9" s="192" t="s">
        <v>182</v>
      </c>
    </row>
    <row r="10" spans="1:7" ht="14.25" customHeight="1">
      <c r="A10" s="193"/>
      <c r="B10" s="193"/>
      <c r="C10" s="193"/>
    </row>
    <row r="11" spans="1:7" s="10" customFormat="1" ht="15.75">
      <c r="A11" s="88"/>
      <c r="B11" s="44" t="s">
        <v>115</v>
      </c>
      <c r="C11" s="147"/>
    </row>
    <row r="12" spans="1:7" s="10" customFormat="1" ht="15.75">
      <c r="A12" s="57">
        <v>300105134</v>
      </c>
      <c r="B12" s="44" t="s">
        <v>112</v>
      </c>
      <c r="C12" s="24"/>
    </row>
    <row r="13" spans="1:7" s="10" customFormat="1" ht="15.75">
      <c r="A13" s="41"/>
      <c r="B13" s="44" t="s">
        <v>113</v>
      </c>
      <c r="C13" s="24"/>
      <c r="D13" s="12"/>
    </row>
    <row r="14" spans="1:7" s="10" customFormat="1" ht="15.75">
      <c r="A14" s="17" t="s">
        <v>256</v>
      </c>
      <c r="B14" s="44" t="s">
        <v>233</v>
      </c>
      <c r="C14" s="24"/>
      <c r="D14" s="12"/>
    </row>
    <row r="15" spans="1:7" s="10" customFormat="1" ht="15.75">
      <c r="A15" s="17" t="s">
        <v>240</v>
      </c>
      <c r="B15" s="44" t="s">
        <v>156</v>
      </c>
      <c r="C15" s="169"/>
      <c r="D15" s="12"/>
    </row>
    <row r="16" spans="1:7" s="10" customFormat="1" ht="15.75">
      <c r="A16" s="17" t="s">
        <v>237</v>
      </c>
      <c r="B16" s="44" t="s">
        <v>155</v>
      </c>
      <c r="C16" s="24"/>
      <c r="D16" s="12"/>
    </row>
    <row r="17" spans="1:5" s="10" customFormat="1" ht="15.75">
      <c r="A17" s="17" t="s">
        <v>239</v>
      </c>
      <c r="B17" s="44" t="s">
        <v>114</v>
      </c>
      <c r="C17" s="24"/>
      <c r="D17" s="12"/>
    </row>
    <row r="18" spans="1:5" s="10" customFormat="1" ht="15.75">
      <c r="A18" s="17" t="s">
        <v>238</v>
      </c>
      <c r="B18" s="44" t="s">
        <v>157</v>
      </c>
      <c r="C18" s="24"/>
      <c r="D18" s="12"/>
    </row>
    <row r="19" spans="1:5" ht="15.75">
      <c r="A19" s="17" t="s">
        <v>236</v>
      </c>
      <c r="B19" s="44" t="s">
        <v>291</v>
      </c>
      <c r="C19" s="24"/>
      <c r="D19" s="2"/>
    </row>
    <row r="20" spans="1:5" ht="15.75">
      <c r="A20" s="17"/>
      <c r="B20" s="44" t="s">
        <v>292</v>
      </c>
      <c r="C20" s="24">
        <v>0</v>
      </c>
      <c r="D20" s="2"/>
    </row>
    <row r="21" spans="1:5" ht="15.75">
      <c r="A21" s="17"/>
      <c r="B21" s="17" t="s">
        <v>116</v>
      </c>
      <c r="C21" s="169">
        <v>2753055.8</v>
      </c>
      <c r="D21" s="2"/>
      <c r="E21" s="142"/>
    </row>
    <row r="22" spans="1:5" ht="15.75">
      <c r="A22" s="17"/>
      <c r="B22" s="17" t="s">
        <v>117</v>
      </c>
      <c r="C22" s="24"/>
      <c r="D22" s="2"/>
    </row>
    <row r="23" spans="1:5" ht="15.75">
      <c r="A23" s="89"/>
      <c r="B23" s="17" t="s">
        <v>151</v>
      </c>
      <c r="C23" s="169">
        <v>0</v>
      </c>
      <c r="D23" s="2"/>
    </row>
    <row r="24" spans="1:5" ht="15.75">
      <c r="A24" s="89"/>
      <c r="B24" s="17" t="s">
        <v>118</v>
      </c>
      <c r="C24" s="93"/>
      <c r="D24" s="2"/>
    </row>
    <row r="25" spans="1:5" ht="15.75">
      <c r="A25" s="89"/>
      <c r="B25" s="41" t="s">
        <v>241</v>
      </c>
      <c r="C25" s="151">
        <f>SUM(C11:C24)</f>
        <v>2753055.8</v>
      </c>
      <c r="D25" s="2"/>
    </row>
    <row r="26" spans="1:5" ht="15.75">
      <c r="A26" s="87"/>
      <c r="B26" s="10"/>
    </row>
    <row r="27" spans="1:5" ht="8.25" customHeight="1">
      <c r="A27" s="87"/>
      <c r="C27" s="11"/>
    </row>
    <row r="28" spans="1:5" ht="15" customHeight="1">
      <c r="A28" s="90" t="s">
        <v>234</v>
      </c>
      <c r="B28" s="84" t="s">
        <v>232</v>
      </c>
      <c r="C28" s="90" t="s">
        <v>182</v>
      </c>
    </row>
    <row r="29" spans="1:5" ht="15.75">
      <c r="A29" s="17">
        <v>9995028000</v>
      </c>
      <c r="B29" s="17" t="s">
        <v>235</v>
      </c>
      <c r="C29" s="24"/>
    </row>
    <row r="30" spans="1:5" ht="15.75">
      <c r="A30" s="17">
        <v>9995028001</v>
      </c>
      <c r="B30" s="17" t="s">
        <v>231</v>
      </c>
      <c r="C30" s="24"/>
    </row>
    <row r="31" spans="1:5" ht="15.75">
      <c r="A31" s="17">
        <v>2110003000</v>
      </c>
      <c r="B31" s="83" t="s">
        <v>226</v>
      </c>
      <c r="C31" s="24"/>
    </row>
    <row r="32" spans="1:5" ht="15.75">
      <c r="A32" s="17">
        <v>9998014000</v>
      </c>
      <c r="B32" s="83" t="s">
        <v>227</v>
      </c>
      <c r="C32" s="24"/>
    </row>
    <row r="33" spans="1:3" ht="15.75">
      <c r="A33" s="17"/>
      <c r="B33" s="17" t="s">
        <v>228</v>
      </c>
      <c r="C33" s="91"/>
    </row>
    <row r="34" spans="1:3" ht="15.75">
      <c r="A34" s="17">
        <v>100198000</v>
      </c>
      <c r="B34" s="17" t="s">
        <v>229</v>
      </c>
      <c r="C34" s="24"/>
    </row>
    <row r="35" spans="1:3" ht="15.75">
      <c r="A35" s="17">
        <v>100198001</v>
      </c>
      <c r="B35" s="17" t="s">
        <v>230</v>
      </c>
      <c r="C35" s="91"/>
    </row>
    <row r="36" spans="1:3" ht="15.75">
      <c r="A36" s="17"/>
      <c r="B36" s="41" t="s">
        <v>242</v>
      </c>
      <c r="C36" s="92"/>
    </row>
    <row r="37" spans="1:3" ht="15.75">
      <c r="A37" s="87"/>
    </row>
    <row r="38" spans="1:3" ht="15.75">
      <c r="B38" s="41" t="s">
        <v>247</v>
      </c>
      <c r="C38" s="170">
        <f>+C25+C36</f>
        <v>2753055.8</v>
      </c>
    </row>
  </sheetData>
  <mergeCells count="8">
    <mergeCell ref="C9:C10"/>
    <mergeCell ref="A9:A10"/>
    <mergeCell ref="B2:C2"/>
    <mergeCell ref="B4:C4"/>
    <mergeCell ref="B5:C5"/>
    <mergeCell ref="B6:C6"/>
    <mergeCell ref="B9:B10"/>
    <mergeCell ref="B3:C3"/>
  </mergeCells>
  <pageMargins left="0.11811023622047245" right="0.11811023622047245" top="0.74803149606299213" bottom="0.74803149606299213" header="0.31496062992125984" footer="0.31496062992125984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B24"/>
  <sheetViews>
    <sheetView showGridLines="0" workbookViewId="0">
      <selection activeCell="D10" sqref="D10"/>
    </sheetView>
  </sheetViews>
  <sheetFormatPr baseColWidth="10" defaultRowHeight="15"/>
  <cols>
    <col min="1" max="1" width="59" customWidth="1"/>
    <col min="2" max="2" width="18" customWidth="1"/>
  </cols>
  <sheetData>
    <row r="2" spans="1:2" ht="20.25">
      <c r="A2" s="199" t="e">
        <f>+#REF!</f>
        <v>#REF!</v>
      </c>
      <c r="B2" s="199"/>
    </row>
    <row r="3" spans="1:2" ht="20.25">
      <c r="A3" s="199" t="s">
        <v>312</v>
      </c>
      <c r="B3" s="199"/>
    </row>
    <row r="4" spans="1:2" ht="18.75">
      <c r="A4" s="195" t="s">
        <v>245</v>
      </c>
      <c r="B4" s="195"/>
    </row>
    <row r="5" spans="1:2" ht="18.75">
      <c r="A5" s="195" t="s">
        <v>319</v>
      </c>
      <c r="B5" s="195"/>
    </row>
    <row r="6" spans="1:2" ht="18.75">
      <c r="A6" s="195" t="s">
        <v>0</v>
      </c>
      <c r="B6" s="195"/>
    </row>
    <row r="10" spans="1:2" ht="15" customHeight="1">
      <c r="A10" s="200" t="s">
        <v>119</v>
      </c>
      <c r="B10" s="196" t="s">
        <v>182</v>
      </c>
    </row>
    <row r="11" spans="1:2" ht="15" customHeight="1">
      <c r="A11" s="201"/>
      <c r="B11" s="197"/>
    </row>
    <row r="12" spans="1:2" ht="15.75" customHeight="1">
      <c r="A12" s="202"/>
      <c r="B12" s="198"/>
    </row>
    <row r="13" spans="1:2" ht="15.75">
      <c r="A13" s="71" t="s">
        <v>272</v>
      </c>
      <c r="B13" s="24"/>
    </row>
    <row r="14" spans="1:2" ht="15.75">
      <c r="A14" s="18" t="s">
        <v>120</v>
      </c>
      <c r="B14" s="24"/>
    </row>
    <row r="15" spans="1:2" ht="15.75">
      <c r="A15" s="18" t="s">
        <v>122</v>
      </c>
      <c r="B15" s="19"/>
    </row>
    <row r="16" spans="1:2" ht="15.75">
      <c r="A16" s="18" t="s">
        <v>303</v>
      </c>
      <c r="B16" s="174">
        <v>1340695.8400000001</v>
      </c>
    </row>
    <row r="17" spans="1:2" ht="15.75">
      <c r="A17" s="18" t="s">
        <v>152</v>
      </c>
      <c r="B17" s="19"/>
    </row>
    <row r="18" spans="1:2" ht="15.75">
      <c r="A18" s="40" t="s">
        <v>121</v>
      </c>
      <c r="B18" s="171">
        <f>+B13+B14+B15+B16+B17</f>
        <v>1340695.8400000001</v>
      </c>
    </row>
    <row r="19" spans="1:2">
      <c r="A19" s="15"/>
      <c r="B19" s="16"/>
    </row>
    <row r="20" spans="1:2">
      <c r="A20" s="15"/>
      <c r="B20" s="16"/>
    </row>
    <row r="21" spans="1:2">
      <c r="A21" s="15"/>
      <c r="B21" s="16"/>
    </row>
    <row r="22" spans="1:2">
      <c r="A22" s="15"/>
      <c r="B22" s="16"/>
    </row>
    <row r="23" spans="1:2">
      <c r="A23" s="15"/>
      <c r="B23" s="16"/>
    </row>
    <row r="24" spans="1:2">
      <c r="A24" s="15"/>
      <c r="B24" s="16"/>
    </row>
  </sheetData>
  <mergeCells count="7">
    <mergeCell ref="B10:B12"/>
    <mergeCell ref="A2:B2"/>
    <mergeCell ref="A4:B4"/>
    <mergeCell ref="A5:B5"/>
    <mergeCell ref="A6:B6"/>
    <mergeCell ref="A10:A12"/>
    <mergeCell ref="A3:B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C17"/>
  <sheetViews>
    <sheetView showGridLines="0" workbookViewId="0">
      <selection activeCell="D8" sqref="D8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2" spans="1:3" ht="18.75">
      <c r="A2" s="203" t="e">
        <f>+#REF!</f>
        <v>#REF!</v>
      </c>
      <c r="B2" s="203"/>
    </row>
    <row r="3" spans="1:3" ht="18.75">
      <c r="A3" s="203" t="s">
        <v>314</v>
      </c>
      <c r="B3" s="203"/>
    </row>
    <row r="4" spans="1:3" ht="18.75">
      <c r="A4" s="195" t="s">
        <v>276</v>
      </c>
      <c r="B4" s="195"/>
    </row>
    <row r="5" spans="1:3" ht="18.75">
      <c r="A5" s="195" t="s">
        <v>320</v>
      </c>
      <c r="B5" s="195"/>
    </row>
    <row r="6" spans="1:3" ht="18.75">
      <c r="A6" s="195" t="s">
        <v>0</v>
      </c>
      <c r="B6" s="195"/>
    </row>
    <row r="7" spans="1:3" ht="18.75">
      <c r="A7" s="42"/>
      <c r="B7" s="42"/>
    </row>
    <row r="8" spans="1:3" ht="15.75">
      <c r="B8" s="34"/>
    </row>
    <row r="9" spans="1:3" ht="15.75">
      <c r="B9" s="34"/>
    </row>
    <row r="10" spans="1:3" ht="15" customHeight="1">
      <c r="A10" s="200" t="s">
        <v>119</v>
      </c>
      <c r="B10" s="196" t="s">
        <v>182</v>
      </c>
    </row>
    <row r="11" spans="1:3" ht="15" customHeight="1">
      <c r="A11" s="201"/>
      <c r="B11" s="197"/>
    </row>
    <row r="12" spans="1:3" ht="15.75" customHeight="1">
      <c r="A12" s="202"/>
      <c r="B12" s="198"/>
    </row>
    <row r="13" spans="1:3" ht="15.75">
      <c r="A13" s="45" t="s">
        <v>252</v>
      </c>
      <c r="B13" s="175">
        <v>5584464.5</v>
      </c>
    </row>
    <row r="14" spans="1:3" ht="15" customHeight="1">
      <c r="A14" s="35" t="s">
        <v>275</v>
      </c>
      <c r="B14" s="171">
        <f>+B13</f>
        <v>5584464.5</v>
      </c>
    </row>
    <row r="16" spans="1:3" ht="15" customHeight="1">
      <c r="C16" s="20"/>
    </row>
    <row r="17" spans="2:2">
      <c r="B17" s="140"/>
    </row>
  </sheetData>
  <mergeCells count="7">
    <mergeCell ref="B10:B12"/>
    <mergeCell ref="A2:B2"/>
    <mergeCell ref="A4:B4"/>
    <mergeCell ref="A5:B5"/>
    <mergeCell ref="A6:B6"/>
    <mergeCell ref="A10:A12"/>
    <mergeCell ref="A3:B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D17"/>
  <sheetViews>
    <sheetView showGridLines="0" workbookViewId="0">
      <selection activeCell="F16" sqref="F16"/>
    </sheetView>
  </sheetViews>
  <sheetFormatPr baseColWidth="10" defaultRowHeight="15"/>
  <cols>
    <col min="1" max="1" width="56.140625" customWidth="1"/>
    <col min="2" max="2" width="24.85546875" customWidth="1"/>
    <col min="4" max="4" width="17.5703125" customWidth="1"/>
  </cols>
  <sheetData>
    <row r="2" spans="1:4" ht="20.25">
      <c r="A2" s="199" t="e">
        <f>+#REF!</f>
        <v>#REF!</v>
      </c>
      <c r="B2" s="199"/>
    </row>
    <row r="3" spans="1:4" ht="18.75">
      <c r="A3" s="195" t="s">
        <v>278</v>
      </c>
      <c r="B3" s="195"/>
    </row>
    <row r="4" spans="1:4" ht="18.75">
      <c r="A4" s="195"/>
      <c r="B4" s="195"/>
    </row>
    <row r="5" spans="1:4" ht="18.75">
      <c r="A5" s="195" t="s">
        <v>0</v>
      </c>
      <c r="B5" s="195"/>
    </row>
    <row r="6" spans="1:4" ht="15.75">
      <c r="A6" s="10"/>
      <c r="B6" s="34"/>
    </row>
    <row r="7" spans="1:4" ht="15.75">
      <c r="A7" s="10"/>
      <c r="B7" s="34"/>
    </row>
    <row r="8" spans="1:4">
      <c r="A8" s="200" t="s">
        <v>119</v>
      </c>
      <c r="B8" s="196" t="s">
        <v>182</v>
      </c>
    </row>
    <row r="9" spans="1:4">
      <c r="A9" s="201"/>
      <c r="B9" s="197"/>
    </row>
    <row r="10" spans="1:4">
      <c r="A10" s="202"/>
      <c r="B10" s="198"/>
    </row>
    <row r="11" spans="1:4" ht="15.75">
      <c r="A11" s="47" t="s">
        <v>166</v>
      </c>
      <c r="B11" s="97"/>
    </row>
    <row r="12" spans="1:4" ht="15.75">
      <c r="A12" s="38" t="s">
        <v>165</v>
      </c>
      <c r="B12" s="24"/>
    </row>
    <row r="13" spans="1:4" ht="15.75">
      <c r="A13" s="38" t="s">
        <v>167</v>
      </c>
      <c r="B13" s="24"/>
    </row>
    <row r="14" spans="1:4" ht="15.75">
      <c r="A14" s="38" t="s">
        <v>298</v>
      </c>
      <c r="B14" s="24">
        <v>0</v>
      </c>
      <c r="D14" s="142"/>
    </row>
    <row r="15" spans="1:4" ht="15.75">
      <c r="A15" s="38" t="s">
        <v>299</v>
      </c>
      <c r="B15" s="24">
        <v>0</v>
      </c>
      <c r="D15" s="11"/>
    </row>
    <row r="16" spans="1:4" ht="15.75">
      <c r="A16" s="38" t="s">
        <v>301</v>
      </c>
      <c r="B16" s="24"/>
    </row>
    <row r="17" spans="1:2" ht="15.75">
      <c r="A17" s="35" t="s">
        <v>279</v>
      </c>
      <c r="B17" s="36">
        <f>SUM(B14:B16)</f>
        <v>0</v>
      </c>
    </row>
  </sheetData>
  <mergeCells count="6">
    <mergeCell ref="A8:A10"/>
    <mergeCell ref="B8:B10"/>
    <mergeCell ref="A2:B2"/>
    <mergeCell ref="A4:B4"/>
    <mergeCell ref="A3:B3"/>
    <mergeCell ref="A5:B5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B14"/>
  <sheetViews>
    <sheetView showGridLines="0" workbookViewId="0">
      <selection activeCell="A13" sqref="A13"/>
    </sheetView>
  </sheetViews>
  <sheetFormatPr baseColWidth="10" defaultRowHeight="15"/>
  <cols>
    <col min="1" max="1" width="46.85546875" customWidth="1"/>
    <col min="2" max="2" width="22.7109375" customWidth="1"/>
  </cols>
  <sheetData>
    <row r="2" spans="1:2" ht="20.25">
      <c r="A2" s="199" t="e">
        <f>+#REF!</f>
        <v>#REF!</v>
      </c>
      <c r="B2" s="199"/>
    </row>
    <row r="3" spans="1:2" ht="18.75">
      <c r="A3" s="195" t="s">
        <v>264</v>
      </c>
      <c r="B3" s="195"/>
    </row>
    <row r="4" spans="1:2" ht="18.75">
      <c r="A4" s="195"/>
      <c r="B4" s="195"/>
    </row>
    <row r="5" spans="1:2" ht="18.75">
      <c r="A5" s="195" t="s">
        <v>0</v>
      </c>
      <c r="B5" s="195"/>
    </row>
    <row r="6" spans="1:2" ht="15.75">
      <c r="A6" s="10"/>
      <c r="B6" s="34"/>
    </row>
    <row r="7" spans="1:2" ht="15.75">
      <c r="A7" s="10"/>
      <c r="B7" s="34"/>
    </row>
    <row r="8" spans="1:2">
      <c r="A8" s="200" t="s">
        <v>119</v>
      </c>
      <c r="B8" s="196" t="s">
        <v>182</v>
      </c>
    </row>
    <row r="9" spans="1:2">
      <c r="A9" s="201"/>
      <c r="B9" s="197"/>
    </row>
    <row r="10" spans="1:2">
      <c r="A10" s="202"/>
      <c r="B10" s="198"/>
    </row>
    <row r="11" spans="1:2" ht="15.75">
      <c r="A11" s="47" t="s">
        <v>166</v>
      </c>
      <c r="B11" s="95"/>
    </row>
    <row r="12" spans="1:2" ht="15.75">
      <c r="A12" s="38" t="s">
        <v>165</v>
      </c>
      <c r="B12" s="19"/>
    </row>
    <row r="13" spans="1:2" ht="15.75">
      <c r="A13" s="38" t="s">
        <v>167</v>
      </c>
      <c r="B13" s="19"/>
    </row>
    <row r="14" spans="1:2" ht="17.25">
      <c r="A14" s="35" t="s">
        <v>274</v>
      </c>
      <c r="B14" s="125">
        <f>+B11+B12+B13</f>
        <v>0</v>
      </c>
    </row>
  </sheetData>
  <mergeCells count="6">
    <mergeCell ref="A2:B2"/>
    <mergeCell ref="A3:B3"/>
    <mergeCell ref="A4:B4"/>
    <mergeCell ref="A5:B5"/>
    <mergeCell ref="A8:A10"/>
    <mergeCell ref="B8:B10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B27"/>
  <sheetViews>
    <sheetView showGridLines="0" zoomScale="85" zoomScaleNormal="85" workbookViewId="0">
      <selection activeCell="B11" sqref="B11"/>
    </sheetView>
  </sheetViews>
  <sheetFormatPr baseColWidth="10" defaultRowHeight="15"/>
  <cols>
    <col min="1" max="1" width="70.85546875" customWidth="1"/>
    <col min="2" max="2" width="19.140625" style="149" customWidth="1"/>
  </cols>
  <sheetData>
    <row r="2" spans="1:2" ht="22.5">
      <c r="A2" s="204" t="e">
        <f>+#REF!</f>
        <v>#REF!</v>
      </c>
      <c r="B2" s="204"/>
    </row>
    <row r="3" spans="1:2" ht="18.75">
      <c r="A3" s="195" t="s">
        <v>267</v>
      </c>
      <c r="B3" s="195"/>
    </row>
    <row r="4" spans="1:2" ht="18.75">
      <c r="A4" s="195" t="s">
        <v>320</v>
      </c>
      <c r="B4" s="195"/>
    </row>
    <row r="5" spans="1:2" ht="18.75">
      <c r="A5" s="195" t="s">
        <v>0</v>
      </c>
      <c r="B5" s="195"/>
    </row>
    <row r="8" spans="1:2">
      <c r="A8" s="205" t="s">
        <v>143</v>
      </c>
      <c r="B8" s="207" t="s">
        <v>182</v>
      </c>
    </row>
    <row r="9" spans="1:2">
      <c r="A9" s="206"/>
      <c r="B9" s="208"/>
    </row>
    <row r="10" spans="1:2" ht="15.75">
      <c r="A10" s="17" t="s">
        <v>116</v>
      </c>
      <c r="B10" s="150">
        <v>1562128.23</v>
      </c>
    </row>
    <row r="11" spans="1:2" ht="15.75">
      <c r="A11" s="58" t="s">
        <v>146</v>
      </c>
      <c r="B11" s="151">
        <f>SUM(B10)</f>
        <v>1562128.23</v>
      </c>
    </row>
    <row r="12" spans="1:2" ht="15.75">
      <c r="B12" s="152"/>
    </row>
    <row r="13" spans="1:2" ht="15.75">
      <c r="A13" s="148" t="s">
        <v>145</v>
      </c>
      <c r="B13" s="153" t="s">
        <v>182</v>
      </c>
    </row>
    <row r="14" spans="1:2" ht="15.75">
      <c r="A14" s="79" t="s">
        <v>144</v>
      </c>
      <c r="B14" s="154">
        <v>0</v>
      </c>
    </row>
    <row r="15" spans="1:2" ht="15.75">
      <c r="A15" s="44" t="s">
        <v>112</v>
      </c>
      <c r="B15" s="150">
        <v>0</v>
      </c>
    </row>
    <row r="16" spans="1:2" ht="15.75">
      <c r="A16" s="44" t="s">
        <v>113</v>
      </c>
      <c r="B16" s="150"/>
    </row>
    <row r="17" spans="1:2" ht="15.75">
      <c r="A17" s="44" t="s">
        <v>156</v>
      </c>
      <c r="B17" s="150" t="s">
        <v>310</v>
      </c>
    </row>
    <row r="18" spans="1:2" ht="15.75">
      <c r="A18" s="44" t="s">
        <v>155</v>
      </c>
      <c r="B18" s="150"/>
    </row>
    <row r="19" spans="1:2" ht="15.75">
      <c r="A19" s="44" t="s">
        <v>114</v>
      </c>
      <c r="B19" s="150"/>
    </row>
    <row r="20" spans="1:2" ht="15.75">
      <c r="A20" s="44" t="s">
        <v>157</v>
      </c>
      <c r="B20" s="150"/>
    </row>
    <row r="21" spans="1:2" ht="15.75">
      <c r="A21" s="44" t="s">
        <v>311</v>
      </c>
      <c r="B21" s="150"/>
    </row>
    <row r="22" spans="1:2" ht="15.75">
      <c r="A22" s="17" t="s">
        <v>117</v>
      </c>
      <c r="B22" s="155"/>
    </row>
    <row r="23" spans="1:2" ht="15.75">
      <c r="A23" s="17" t="s">
        <v>151</v>
      </c>
      <c r="B23" s="150">
        <v>0</v>
      </c>
    </row>
    <row r="24" spans="1:2" ht="15.75">
      <c r="A24" s="44" t="s">
        <v>226</v>
      </c>
      <c r="B24" s="150"/>
    </row>
    <row r="25" spans="1:2" ht="15.75">
      <c r="A25" s="17" t="s">
        <v>229</v>
      </c>
      <c r="B25" s="150"/>
    </row>
    <row r="26" spans="1:2" ht="18.75">
      <c r="A26" s="59" t="s">
        <v>146</v>
      </c>
      <c r="B26" s="156">
        <f>SUM(B15:B25)</f>
        <v>0</v>
      </c>
    </row>
    <row r="27" spans="1:2" ht="18.75">
      <c r="A27" s="59" t="s">
        <v>109</v>
      </c>
      <c r="B27" s="156">
        <f>B26+B11</f>
        <v>1562128.23</v>
      </c>
    </row>
  </sheetData>
  <mergeCells count="6">
    <mergeCell ref="A2:B2"/>
    <mergeCell ref="A3:B3"/>
    <mergeCell ref="A4:B4"/>
    <mergeCell ref="A5:B5"/>
    <mergeCell ref="A8:A9"/>
    <mergeCell ref="B8:B9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C67"/>
  <sheetViews>
    <sheetView showGridLines="0" workbookViewId="0">
      <selection activeCell="B35" sqref="B35"/>
    </sheetView>
  </sheetViews>
  <sheetFormatPr baseColWidth="10" defaultRowHeight="15"/>
  <cols>
    <col min="1" max="1" width="62.140625" customWidth="1"/>
    <col min="2" max="2" width="27.28515625" style="149" customWidth="1"/>
    <col min="3" max="3" width="31" customWidth="1"/>
  </cols>
  <sheetData>
    <row r="1" spans="1:2" ht="20.25">
      <c r="A1" s="209" t="e">
        <f>+#REF!</f>
        <v>#REF!</v>
      </c>
      <c r="B1" s="209"/>
    </row>
    <row r="2" spans="1:2" ht="15.75">
      <c r="A2" s="210" t="s">
        <v>269</v>
      </c>
      <c r="B2" s="210"/>
    </row>
    <row r="3" spans="1:2" ht="15.75">
      <c r="A3" s="210" t="s">
        <v>321</v>
      </c>
      <c r="B3" s="210"/>
    </row>
    <row r="4" spans="1:2" ht="15" customHeight="1">
      <c r="A4" s="210" t="s">
        <v>0</v>
      </c>
      <c r="B4" s="210"/>
    </row>
    <row r="5" spans="1:2" ht="15" customHeight="1"/>
    <row r="6" spans="1:2" ht="15" customHeight="1">
      <c r="A6" s="90" t="s">
        <v>216</v>
      </c>
      <c r="B6" s="157" t="s">
        <v>182</v>
      </c>
    </row>
    <row r="7" spans="1:2" ht="15.75">
      <c r="A7" s="81" t="s">
        <v>217</v>
      </c>
      <c r="B7" s="176">
        <v>0</v>
      </c>
    </row>
    <row r="8" spans="1:2" ht="15.75">
      <c r="A8" s="81" t="s">
        <v>16</v>
      </c>
      <c r="B8" s="177">
        <v>0</v>
      </c>
    </row>
    <row r="9" spans="1:2" ht="15" customHeight="1">
      <c r="A9" s="81" t="s">
        <v>184</v>
      </c>
      <c r="B9" s="177">
        <v>0</v>
      </c>
    </row>
    <row r="10" spans="1:2" ht="15" customHeight="1">
      <c r="A10" s="81" t="s">
        <v>185</v>
      </c>
      <c r="B10" s="177">
        <v>0</v>
      </c>
    </row>
    <row r="11" spans="1:2" ht="15.75">
      <c r="A11" s="81" t="s">
        <v>186</v>
      </c>
      <c r="B11" s="177">
        <v>0</v>
      </c>
    </row>
    <row r="12" spans="1:2" ht="15.75">
      <c r="A12" s="81" t="s">
        <v>187</v>
      </c>
      <c r="B12" s="177"/>
    </row>
    <row r="13" spans="1:2" ht="15.75">
      <c r="A13" s="81" t="s">
        <v>188</v>
      </c>
      <c r="B13" s="177"/>
    </row>
    <row r="14" spans="1:2" ht="15.75">
      <c r="A14" s="81" t="s">
        <v>189</v>
      </c>
      <c r="B14" s="177">
        <v>0</v>
      </c>
    </row>
    <row r="15" spans="1:2" ht="15.75">
      <c r="A15" s="81" t="s">
        <v>190</v>
      </c>
      <c r="B15" s="177">
        <v>0</v>
      </c>
    </row>
    <row r="16" spans="1:2" ht="15.75">
      <c r="A16" s="81" t="s">
        <v>191</v>
      </c>
      <c r="B16" s="177">
        <v>0</v>
      </c>
    </row>
    <row r="17" spans="1:2" ht="15.75">
      <c r="A17" s="81" t="s">
        <v>288</v>
      </c>
      <c r="B17" s="177">
        <v>0</v>
      </c>
    </row>
    <row r="18" spans="1:2" ht="15.75">
      <c r="A18" s="81" t="s">
        <v>192</v>
      </c>
      <c r="B18" s="177">
        <v>0</v>
      </c>
    </row>
    <row r="19" spans="1:2" ht="15.75">
      <c r="A19" s="81" t="s">
        <v>218</v>
      </c>
      <c r="B19" s="177">
        <v>0</v>
      </c>
    </row>
    <row r="20" spans="1:2" ht="15.75">
      <c r="A20" s="81" t="s">
        <v>219</v>
      </c>
      <c r="B20" s="177">
        <v>0</v>
      </c>
    </row>
    <row r="21" spans="1:2" ht="15.75">
      <c r="A21" s="81" t="s">
        <v>193</v>
      </c>
      <c r="B21" s="177">
        <v>0</v>
      </c>
    </row>
    <row r="22" spans="1:2" ht="15.75">
      <c r="A22" s="81" t="s">
        <v>194</v>
      </c>
      <c r="B22" s="177">
        <v>0</v>
      </c>
    </row>
    <row r="23" spans="1:2" ht="15.75">
      <c r="A23" s="81" t="s">
        <v>195</v>
      </c>
      <c r="B23" s="177">
        <v>0</v>
      </c>
    </row>
    <row r="24" spans="1:2" ht="15.75">
      <c r="A24" s="81" t="s">
        <v>196</v>
      </c>
      <c r="B24" s="177">
        <v>0</v>
      </c>
    </row>
    <row r="25" spans="1:2" ht="15.75">
      <c r="A25" s="81" t="s">
        <v>197</v>
      </c>
      <c r="B25" s="177"/>
    </row>
    <row r="26" spans="1:2" ht="15.75">
      <c r="A26" s="81" t="s">
        <v>198</v>
      </c>
      <c r="B26" s="177">
        <v>0</v>
      </c>
    </row>
    <row r="27" spans="1:2" ht="15.75">
      <c r="A27" s="81" t="s">
        <v>147</v>
      </c>
      <c r="B27" s="177"/>
    </row>
    <row r="28" spans="1:2" ht="15.75">
      <c r="A28" s="81" t="s">
        <v>199</v>
      </c>
      <c r="B28" s="177"/>
    </row>
    <row r="29" spans="1:2" ht="15.75">
      <c r="A29" s="81" t="s">
        <v>16</v>
      </c>
      <c r="B29" s="177"/>
    </row>
    <row r="30" spans="1:2" ht="15.75">
      <c r="A30" s="81" t="s">
        <v>220</v>
      </c>
      <c r="B30" s="177"/>
    </row>
    <row r="31" spans="1:2" ht="15.75">
      <c r="A31" s="81" t="s">
        <v>148</v>
      </c>
      <c r="B31" s="177"/>
    </row>
    <row r="32" spans="1:2" ht="15.75">
      <c r="A32" s="81" t="s">
        <v>287</v>
      </c>
      <c r="B32" s="177"/>
    </row>
    <row r="33" spans="1:2" ht="15.75">
      <c r="A33" s="81" t="s">
        <v>149</v>
      </c>
      <c r="B33" s="177"/>
    </row>
    <row r="34" spans="1:2" ht="15.75">
      <c r="A34" s="81" t="s">
        <v>200</v>
      </c>
      <c r="B34" s="177"/>
    </row>
    <row r="35" spans="1:2" ht="15.75">
      <c r="A35" s="81" t="s">
        <v>309</v>
      </c>
      <c r="B35" s="177"/>
    </row>
    <row r="36" spans="1:2" ht="15.75">
      <c r="A36" s="81" t="s">
        <v>201</v>
      </c>
      <c r="B36" s="177">
        <v>0</v>
      </c>
    </row>
    <row r="37" spans="1:2" ht="15.75">
      <c r="A37" s="81" t="s">
        <v>202</v>
      </c>
      <c r="B37" s="177"/>
    </row>
    <row r="38" spans="1:2" ht="15.75">
      <c r="A38" s="81" t="s">
        <v>203</v>
      </c>
      <c r="B38" s="177"/>
    </row>
    <row r="39" spans="1:2" ht="15.75">
      <c r="A39" s="81" t="s">
        <v>281</v>
      </c>
      <c r="B39" s="177"/>
    </row>
    <row r="40" spans="1:2" ht="15.75">
      <c r="A40" s="81" t="s">
        <v>282</v>
      </c>
      <c r="B40" s="177"/>
    </row>
    <row r="41" spans="1:2" ht="15.75">
      <c r="A41" s="81" t="s">
        <v>283</v>
      </c>
      <c r="B41" s="177"/>
    </row>
    <row r="42" spans="1:2" ht="15.75">
      <c r="A42" s="81" t="s">
        <v>284</v>
      </c>
      <c r="B42" s="177"/>
    </row>
    <row r="43" spans="1:2" ht="15.75">
      <c r="A43" s="81" t="s">
        <v>285</v>
      </c>
      <c r="B43" s="177"/>
    </row>
    <row r="44" spans="1:2" ht="15.75">
      <c r="A44" s="81" t="s">
        <v>286</v>
      </c>
      <c r="B44" s="177"/>
    </row>
    <row r="45" spans="1:2" ht="15.75">
      <c r="A45" s="81" t="s">
        <v>300</v>
      </c>
      <c r="B45" s="177"/>
    </row>
    <row r="46" spans="1:2" ht="15.75">
      <c r="A46" s="81" t="s">
        <v>221</v>
      </c>
      <c r="B46" s="177"/>
    </row>
    <row r="47" spans="1:2" ht="15.75">
      <c r="A47" s="81" t="s">
        <v>222</v>
      </c>
      <c r="B47" s="177"/>
    </row>
    <row r="48" spans="1:2" ht="15.75">
      <c r="A48" s="81" t="s">
        <v>223</v>
      </c>
      <c r="B48" s="177"/>
    </row>
    <row r="49" spans="1:2" ht="15.75">
      <c r="A49" s="81" t="s">
        <v>204</v>
      </c>
      <c r="B49" s="177"/>
    </row>
    <row r="50" spans="1:2" ht="15.75">
      <c r="A50" s="81" t="s">
        <v>205</v>
      </c>
      <c r="B50" s="177"/>
    </row>
    <row r="51" spans="1:2" ht="15.75">
      <c r="A51" s="81" t="s">
        <v>315</v>
      </c>
      <c r="B51" s="177"/>
    </row>
    <row r="52" spans="1:2" ht="15.75">
      <c r="A52" s="81" t="s">
        <v>206</v>
      </c>
      <c r="B52" s="177">
        <v>0</v>
      </c>
    </row>
    <row r="53" spans="1:2" ht="15.75">
      <c r="A53" s="81" t="s">
        <v>207</v>
      </c>
      <c r="B53" s="177">
        <v>0</v>
      </c>
    </row>
    <row r="54" spans="1:2" ht="15.75">
      <c r="A54" s="81" t="s">
        <v>208</v>
      </c>
      <c r="B54" s="177">
        <v>0</v>
      </c>
    </row>
    <row r="55" spans="1:2" ht="15.75">
      <c r="A55" s="81" t="s">
        <v>257</v>
      </c>
      <c r="B55" s="177">
        <v>0</v>
      </c>
    </row>
    <row r="56" spans="1:2" ht="15.75">
      <c r="A56" s="81" t="s">
        <v>290</v>
      </c>
      <c r="B56" s="177"/>
    </row>
    <row r="57" spans="1:2" ht="15.75">
      <c r="A57" s="81" t="s">
        <v>224</v>
      </c>
      <c r="B57" s="177">
        <v>0</v>
      </c>
    </row>
    <row r="58" spans="1:2" ht="15.75">
      <c r="A58" s="81" t="s">
        <v>225</v>
      </c>
      <c r="B58" s="177">
        <v>0</v>
      </c>
    </row>
    <row r="59" spans="1:2" ht="15.75">
      <c r="A59" s="81" t="s">
        <v>150</v>
      </c>
      <c r="B59" s="177">
        <v>0</v>
      </c>
    </row>
    <row r="60" spans="1:2" ht="15.75">
      <c r="A60" s="81" t="s">
        <v>209</v>
      </c>
      <c r="B60" s="177">
        <v>0</v>
      </c>
    </row>
    <row r="61" spans="1:2" ht="15.75">
      <c r="A61" s="81" t="s">
        <v>210</v>
      </c>
      <c r="B61" s="177">
        <v>0</v>
      </c>
    </row>
    <row r="62" spans="1:2" ht="15.75">
      <c r="A62" s="81" t="s">
        <v>211</v>
      </c>
      <c r="B62" s="177">
        <v>0</v>
      </c>
    </row>
    <row r="63" spans="1:2" ht="15.75">
      <c r="A63" s="81" t="s">
        <v>212</v>
      </c>
      <c r="B63" s="177">
        <v>0</v>
      </c>
    </row>
    <row r="64" spans="1:2" ht="15.75">
      <c r="A64" s="81" t="s">
        <v>213</v>
      </c>
      <c r="B64" s="177">
        <v>0</v>
      </c>
    </row>
    <row r="65" spans="1:3" ht="15.75">
      <c r="A65" s="81" t="s">
        <v>214</v>
      </c>
      <c r="B65" s="177">
        <v>0</v>
      </c>
    </row>
    <row r="66" spans="1:3" ht="15.75">
      <c r="A66" s="82" t="s">
        <v>215</v>
      </c>
      <c r="B66" s="158">
        <f>SUM(B9:B65)</f>
        <v>0</v>
      </c>
      <c r="C66" s="140"/>
    </row>
    <row r="67" spans="1:3">
      <c r="A67" s="80"/>
      <c r="C67" s="20"/>
    </row>
  </sheetData>
  <mergeCells count="4">
    <mergeCell ref="A1:B1"/>
    <mergeCell ref="A2:B2"/>
    <mergeCell ref="A3:B3"/>
    <mergeCell ref="A4:B4"/>
  </mergeCells>
  <pageMargins left="0.31496062992125984" right="0.31496062992125984" top="0.15748031496062992" bottom="0.15748031496062992" header="0.31496062992125984" footer="0.31496062992125984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15"/>
  <sheetViews>
    <sheetView workbookViewId="0">
      <selection activeCell="A7" sqref="A7:A9"/>
    </sheetView>
  </sheetViews>
  <sheetFormatPr baseColWidth="10" defaultRowHeight="15"/>
  <cols>
    <col min="1" max="1" width="59.85546875" customWidth="1"/>
    <col min="2" max="2" width="21.42578125" customWidth="1"/>
    <col min="4" max="4" width="19.85546875" bestFit="1" customWidth="1"/>
  </cols>
  <sheetData>
    <row r="1" spans="1:4" ht="15.75">
      <c r="A1" s="190" t="s">
        <v>313</v>
      </c>
      <c r="B1" s="190"/>
    </row>
    <row r="2" spans="1:4" ht="18.75">
      <c r="A2" s="195" t="s">
        <v>260</v>
      </c>
      <c r="B2" s="195"/>
    </row>
    <row r="3" spans="1:4" ht="18.75">
      <c r="A3" s="211">
        <v>46053</v>
      </c>
      <c r="B3" s="195"/>
    </row>
    <row r="4" spans="1:4" ht="18.75">
      <c r="A4" s="195" t="s">
        <v>0</v>
      </c>
      <c r="B4" s="195"/>
    </row>
    <row r="5" spans="1:4" ht="15.75">
      <c r="A5" s="25"/>
    </row>
    <row r="7" spans="1:4">
      <c r="A7" s="212" t="s">
        <v>123</v>
      </c>
      <c r="B7" s="196" t="s">
        <v>182</v>
      </c>
    </row>
    <row r="8" spans="1:4">
      <c r="A8" s="213"/>
      <c r="B8" s="197"/>
    </row>
    <row r="9" spans="1:4">
      <c r="A9" s="214"/>
      <c r="B9" s="198"/>
    </row>
    <row r="10" spans="1:4" ht="15.75">
      <c r="A10" s="72" t="s">
        <v>307</v>
      </c>
      <c r="B10" s="22"/>
    </row>
    <row r="11" spans="1:4" ht="15.75">
      <c r="A11" s="72" t="s">
        <v>308</v>
      </c>
      <c r="B11" s="172">
        <v>62959.64</v>
      </c>
    </row>
    <row r="12" spans="1:4" ht="15.75">
      <c r="A12" s="73" t="s">
        <v>154</v>
      </c>
      <c r="B12" s="183">
        <v>4517468.33</v>
      </c>
    </row>
    <row r="13" spans="1:4" ht="15.75">
      <c r="A13" s="73" t="s">
        <v>153</v>
      </c>
      <c r="B13" s="169">
        <v>0</v>
      </c>
    </row>
    <row r="14" spans="1:4">
      <c r="A14" s="21" t="s">
        <v>124</v>
      </c>
      <c r="B14" s="173">
        <f>SUM(B11:B13)</f>
        <v>4580427.97</v>
      </c>
      <c r="D14" s="138"/>
    </row>
    <row r="15" spans="1:4">
      <c r="D15" s="11"/>
    </row>
  </sheetData>
  <mergeCells count="6">
    <mergeCell ref="A1:B1"/>
    <mergeCell ref="A3:B3"/>
    <mergeCell ref="A4:B4"/>
    <mergeCell ref="A2:B2"/>
    <mergeCell ref="B7:B9"/>
    <mergeCell ref="A7:A9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B13"/>
  <sheetViews>
    <sheetView zoomScaleNormal="100" workbookViewId="0">
      <selection activeCell="B13" sqref="B13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8.75">
      <c r="A1" s="195" t="s">
        <v>183</v>
      </c>
      <c r="B1" s="195"/>
    </row>
    <row r="2" spans="1:2" ht="18.75">
      <c r="A2" s="195" t="s">
        <v>263</v>
      </c>
      <c r="B2" s="195"/>
    </row>
    <row r="3" spans="1:2" ht="18.75">
      <c r="A3" s="195">
        <f>+'Benef. Empl x p Corto Plazo'!A4:B4</f>
        <v>0</v>
      </c>
      <c r="B3" s="195"/>
    </row>
    <row r="4" spans="1:2" ht="18.75">
      <c r="A4" s="195" t="s">
        <v>0</v>
      </c>
      <c r="B4" s="195"/>
    </row>
    <row r="5" spans="1:2" ht="18.75">
      <c r="A5" s="42"/>
      <c r="B5" s="42"/>
    </row>
    <row r="6" spans="1:2" ht="15.75">
      <c r="B6" s="34"/>
    </row>
    <row r="7" spans="1:2" ht="15.75">
      <c r="B7" s="34"/>
    </row>
    <row r="8" spans="1:2">
      <c r="A8" s="200" t="s">
        <v>119</v>
      </c>
      <c r="B8" s="196" t="s">
        <v>182</v>
      </c>
    </row>
    <row r="9" spans="1:2">
      <c r="A9" s="201"/>
      <c r="B9" s="197"/>
    </row>
    <row r="10" spans="1:2">
      <c r="A10" s="202"/>
      <c r="B10" s="198"/>
    </row>
    <row r="11" spans="1:2" ht="15.75">
      <c r="A11" s="45" t="s">
        <v>251</v>
      </c>
      <c r="B11" s="100"/>
    </row>
    <row r="12" spans="1:2" ht="15.75" hidden="1">
      <c r="A12" s="46"/>
      <c r="B12" s="33"/>
    </row>
    <row r="13" spans="1:2" ht="15.75">
      <c r="A13" s="35" t="s">
        <v>273</v>
      </c>
      <c r="B13" s="13">
        <f>SUM(B11:B12)</f>
        <v>0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4"/>
  <sheetViews>
    <sheetView workbookViewId="0">
      <selection activeCell="B12" sqref="B12"/>
    </sheetView>
  </sheetViews>
  <sheetFormatPr baseColWidth="10" defaultRowHeight="15"/>
  <cols>
    <col min="1" max="1" width="55.7109375" customWidth="1"/>
    <col min="2" max="2" width="18.42578125" customWidth="1"/>
  </cols>
  <sheetData>
    <row r="1" spans="1:2" ht="15.75">
      <c r="A1" s="190" t="s">
        <v>293</v>
      </c>
      <c r="B1" s="190"/>
    </row>
    <row r="2" spans="1:2" ht="18.75">
      <c r="A2" s="195" t="s">
        <v>266</v>
      </c>
      <c r="B2" s="195"/>
    </row>
    <row r="3" spans="1:2" ht="18.75">
      <c r="A3" s="195">
        <f>+'Benef. Empl x pagar Larg. Plaz'!A4:B4</f>
        <v>0</v>
      </c>
      <c r="B3" s="195"/>
    </row>
    <row r="4" spans="1:2" ht="18.75">
      <c r="A4" s="195" t="s">
        <v>0</v>
      </c>
      <c r="B4" s="195"/>
    </row>
    <row r="5" spans="1:2" ht="15.75">
      <c r="B5" s="34"/>
    </row>
    <row r="6" spans="1:2" ht="15.75">
      <c r="B6" s="34"/>
    </row>
    <row r="7" spans="1:2" ht="15.75">
      <c r="B7" s="34"/>
    </row>
    <row r="8" spans="1:2">
      <c r="A8" s="215" t="s">
        <v>119</v>
      </c>
      <c r="B8" s="196" t="s">
        <v>182</v>
      </c>
    </row>
    <row r="9" spans="1:2">
      <c r="A9" s="216"/>
      <c r="B9" s="197"/>
    </row>
    <row r="10" spans="1:2">
      <c r="A10" s="217"/>
      <c r="B10" s="198"/>
    </row>
    <row r="11" spans="1:2" ht="15.75">
      <c r="A11" s="56" t="s">
        <v>142</v>
      </c>
      <c r="B11" s="126">
        <f>+'ESF SNS'!F56</f>
        <v>0</v>
      </c>
    </row>
    <row r="12" spans="1:2" ht="15.75">
      <c r="A12" s="37" t="s">
        <v>140</v>
      </c>
      <c r="B12" s="178"/>
    </row>
    <row r="13" spans="1:2" ht="15.75">
      <c r="A13" s="57" t="s">
        <v>141</v>
      </c>
      <c r="B13" s="126">
        <f>+'ESF SNS'!F59</f>
        <v>0</v>
      </c>
    </row>
    <row r="14" spans="1:2" ht="15.75">
      <c r="A14" s="35" t="s">
        <v>280</v>
      </c>
      <c r="B14" s="179">
        <f>SUM(B11:B13)</f>
        <v>0</v>
      </c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O27"/>
  <sheetViews>
    <sheetView topLeftCell="A19" workbookViewId="0">
      <selection activeCell="O9" sqref="O9"/>
    </sheetView>
  </sheetViews>
  <sheetFormatPr baseColWidth="10" defaultColWidth="11.42578125" defaultRowHeight="15"/>
  <cols>
    <col min="1" max="1" width="3.7109375" style="1" customWidth="1"/>
    <col min="2" max="2" width="1.28515625" style="1" customWidth="1"/>
    <col min="3" max="3" width="36.140625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210" t="str">
        <f>+[1]ESF!C2</f>
        <v>Entidad Modelo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</row>
    <row r="3" spans="1:15" ht="15.75">
      <c r="B3" s="210" t="s">
        <v>169</v>
      </c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</row>
    <row r="4" spans="1:15" ht="15.75">
      <c r="B4" s="210" t="s">
        <v>316</v>
      </c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</row>
    <row r="5" spans="1:15" ht="15.75">
      <c r="B5" s="210" t="s">
        <v>0</v>
      </c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210"/>
    </row>
    <row r="6" spans="1:15">
      <c r="C6" s="48"/>
      <c r="D6" s="48"/>
      <c r="H6" s="64"/>
      <c r="L6" s="48"/>
    </row>
    <row r="7" spans="1:15" ht="45">
      <c r="E7" s="65" t="s">
        <v>170</v>
      </c>
      <c r="F7" s="66"/>
      <c r="G7" s="65" t="s">
        <v>171</v>
      </c>
      <c r="H7" s="67"/>
      <c r="I7" s="65" t="s">
        <v>172</v>
      </c>
      <c r="J7" s="66"/>
      <c r="K7" s="65" t="s">
        <v>173</v>
      </c>
      <c r="L7" s="66"/>
      <c r="M7" s="65" t="s">
        <v>174</v>
      </c>
    </row>
    <row r="8" spans="1:15">
      <c r="C8" s="1" t="s">
        <v>289</v>
      </c>
      <c r="E8" s="50">
        <v>0</v>
      </c>
      <c r="F8" s="51"/>
      <c r="G8" s="50">
        <v>0</v>
      </c>
      <c r="H8" s="49"/>
      <c r="I8" s="50">
        <v>0</v>
      </c>
      <c r="J8" s="51"/>
      <c r="K8" s="49"/>
      <c r="L8" s="49"/>
      <c r="M8" s="49">
        <f>SUM(E8,G8,I8,K8)</f>
        <v>0</v>
      </c>
      <c r="N8" s="49"/>
    </row>
    <row r="9" spans="1:15" customFormat="1">
      <c r="A9" s="2"/>
      <c r="B9" s="2"/>
      <c r="C9" s="1" t="s">
        <v>175</v>
      </c>
      <c r="D9" s="1"/>
      <c r="E9" s="50"/>
      <c r="F9" s="51"/>
      <c r="G9" s="50">
        <v>0</v>
      </c>
      <c r="H9" s="49"/>
      <c r="I9" s="50"/>
      <c r="J9" s="51"/>
      <c r="K9" s="50"/>
      <c r="L9" s="49"/>
      <c r="M9" s="50">
        <f>SUM(E9,G9,I9,K9)</f>
        <v>0</v>
      </c>
      <c r="N9" s="2"/>
      <c r="O9" s="2"/>
    </row>
    <row r="10" spans="1:15" customFormat="1">
      <c r="A10" s="2"/>
      <c r="B10" s="2"/>
      <c r="C10" s="1" t="s">
        <v>176</v>
      </c>
      <c r="D10" s="1"/>
      <c r="E10" s="50"/>
      <c r="F10" s="51"/>
      <c r="G10" s="50"/>
      <c r="H10" s="49"/>
      <c r="I10" s="50">
        <v>0</v>
      </c>
      <c r="J10" s="51"/>
      <c r="K10" s="50"/>
      <c r="L10" s="49"/>
      <c r="M10" s="50">
        <f t="shared" ref="M10:M12" si="0">SUM(E10,G10,I10,K10)</f>
        <v>0</v>
      </c>
      <c r="N10" s="2"/>
      <c r="O10" s="2"/>
    </row>
    <row r="11" spans="1:15">
      <c r="C11" s="1" t="s">
        <v>177</v>
      </c>
      <c r="E11" s="50"/>
      <c r="F11" s="51"/>
      <c r="G11" s="50"/>
      <c r="H11" s="49"/>
      <c r="I11" s="50"/>
      <c r="J11" s="51"/>
      <c r="K11" s="49"/>
      <c r="L11" s="49"/>
      <c r="M11" s="49">
        <f t="shared" si="0"/>
        <v>0</v>
      </c>
      <c r="O11" s="49"/>
    </row>
    <row r="12" spans="1:15">
      <c r="C12" s="1" t="s">
        <v>178</v>
      </c>
      <c r="E12" s="52"/>
      <c r="F12" s="51"/>
      <c r="G12" s="52"/>
      <c r="H12" s="49"/>
      <c r="I12" s="52"/>
      <c r="J12" s="51"/>
      <c r="K12" s="55"/>
      <c r="L12" s="49"/>
      <c r="M12" s="55">
        <f t="shared" si="0"/>
        <v>0</v>
      </c>
      <c r="O12" s="49"/>
    </row>
    <row r="13" spans="1:15">
      <c r="C13" s="1" t="s">
        <v>179</v>
      </c>
      <c r="E13" s="50">
        <f>SUM(E8:E12)</f>
        <v>0</v>
      </c>
      <c r="F13" s="51"/>
      <c r="G13" s="50">
        <f>SUM(G8:G12)</f>
        <v>0</v>
      </c>
      <c r="H13" s="49"/>
      <c r="I13" s="50">
        <f>SUM(I8:I12)</f>
        <v>0</v>
      </c>
      <c r="J13" s="51"/>
      <c r="K13" s="49">
        <f>SUM(K8:K12)</f>
        <v>0</v>
      </c>
      <c r="L13" s="49"/>
      <c r="M13" s="49">
        <f>SUM(M8:M12)</f>
        <v>0</v>
      </c>
    </row>
    <row r="14" spans="1:15">
      <c r="C14" s="1" t="s">
        <v>16</v>
      </c>
      <c r="E14" s="50"/>
      <c r="F14" s="50"/>
      <c r="G14" s="50"/>
      <c r="H14" s="49"/>
      <c r="I14" s="50"/>
      <c r="J14" s="50"/>
      <c r="K14" s="49"/>
      <c r="L14" s="49"/>
      <c r="M14" s="49"/>
    </row>
    <row r="15" spans="1:15" customFormat="1">
      <c r="A15" s="2"/>
      <c r="B15" s="2"/>
      <c r="C15" s="61" t="s">
        <v>175</v>
      </c>
      <c r="D15" s="1"/>
      <c r="E15" s="50"/>
      <c r="F15" s="51"/>
      <c r="G15" s="50">
        <v>0</v>
      </c>
      <c r="H15" s="49"/>
      <c r="I15" s="50"/>
      <c r="J15" s="51"/>
      <c r="K15" s="50"/>
      <c r="L15" s="49"/>
      <c r="M15" s="50">
        <f>SUM(E15,G15,I15,K15)</f>
        <v>0</v>
      </c>
      <c r="N15" s="2"/>
      <c r="O15" s="2"/>
    </row>
    <row r="16" spans="1:15" customFormat="1" ht="30">
      <c r="A16" s="2"/>
      <c r="B16" s="2"/>
      <c r="C16" s="61" t="s">
        <v>176</v>
      </c>
      <c r="D16" s="1"/>
      <c r="E16" s="50"/>
      <c r="F16" s="51"/>
      <c r="G16" s="50"/>
      <c r="H16" s="49"/>
      <c r="I16" s="50">
        <v>0</v>
      </c>
      <c r="J16" s="51"/>
      <c r="K16" s="50"/>
      <c r="L16" s="49"/>
      <c r="M16" s="50">
        <f t="shared" ref="M16:M19" si="1">SUM(E16,G16,I16,K16)</f>
        <v>0</v>
      </c>
      <c r="N16" s="2"/>
      <c r="O16" s="2"/>
    </row>
    <row r="17" spans="1:15" customFormat="1" ht="30">
      <c r="A17" s="2"/>
      <c r="B17" s="2"/>
      <c r="C17" s="62" t="s">
        <v>180</v>
      </c>
      <c r="D17" s="1"/>
      <c r="E17" s="50"/>
      <c r="F17" s="51"/>
      <c r="G17" s="50"/>
      <c r="H17" s="49"/>
      <c r="I17" s="50">
        <v>0</v>
      </c>
      <c r="J17" s="51"/>
      <c r="K17" s="50">
        <v>0</v>
      </c>
      <c r="L17" s="49"/>
      <c r="M17" s="50">
        <f t="shared" si="1"/>
        <v>0</v>
      </c>
      <c r="N17" s="2"/>
      <c r="O17" s="2"/>
    </row>
    <row r="18" spans="1:15">
      <c r="C18" s="61" t="s">
        <v>177</v>
      </c>
      <c r="E18" s="50"/>
      <c r="F18" s="51"/>
      <c r="G18" s="50"/>
      <c r="H18" s="49"/>
      <c r="I18" s="50"/>
      <c r="J18" s="51"/>
      <c r="K18" s="49"/>
      <c r="L18" s="49"/>
      <c r="M18" s="49">
        <f t="shared" si="1"/>
        <v>0</v>
      </c>
    </row>
    <row r="19" spans="1:15">
      <c r="C19" s="61" t="s">
        <v>178</v>
      </c>
      <c r="E19" s="52"/>
      <c r="F19" s="51"/>
      <c r="G19" s="52"/>
      <c r="H19" s="49"/>
      <c r="I19" s="52"/>
      <c r="J19" s="51"/>
      <c r="K19" s="55"/>
      <c r="L19" s="49"/>
      <c r="M19" s="55">
        <f t="shared" si="1"/>
        <v>0</v>
      </c>
    </row>
    <row r="20" spans="1:15" ht="15.75" thickBot="1">
      <c r="B20" s="6"/>
      <c r="C20" s="68" t="s">
        <v>181</v>
      </c>
      <c r="E20" s="54">
        <f>SUM(E19,E13)</f>
        <v>0</v>
      </c>
      <c r="F20" s="69"/>
      <c r="G20" s="54">
        <f>SUM(G19,G13)</f>
        <v>0</v>
      </c>
      <c r="H20" s="50"/>
      <c r="I20" s="54">
        <f>SUM(I19,I13)</f>
        <v>0</v>
      </c>
      <c r="J20" s="69"/>
      <c r="K20" s="54">
        <f>SUM(K13:K19)</f>
        <v>0</v>
      </c>
      <c r="L20" s="49"/>
      <c r="M20" s="54">
        <f>SUM(M13:M19)</f>
        <v>0</v>
      </c>
    </row>
    <row r="21" spans="1:15" ht="15.75" thickTop="1">
      <c r="B21" s="6"/>
      <c r="E21" s="50"/>
      <c r="F21" s="50"/>
      <c r="G21" s="50"/>
      <c r="H21" s="50"/>
      <c r="I21" s="50"/>
      <c r="J21" s="50"/>
      <c r="K21" s="49"/>
      <c r="L21" s="49"/>
      <c r="M21" s="49"/>
    </row>
    <row r="22" spans="1:15">
      <c r="K22" s="49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70"/>
      <c r="K24" s="49"/>
      <c r="L24" s="6"/>
    </row>
    <row r="25" spans="1:15">
      <c r="K25" s="49"/>
    </row>
    <row r="26" spans="1:15">
      <c r="K26" s="49"/>
    </row>
    <row r="27" spans="1:15">
      <c r="K27" s="49"/>
    </row>
  </sheetData>
  <mergeCells count="4">
    <mergeCell ref="B2:M2"/>
    <mergeCell ref="B3:M3"/>
    <mergeCell ref="B4:M4"/>
    <mergeCell ref="B5:M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B20"/>
  <sheetViews>
    <sheetView showGridLines="0" workbookViewId="0">
      <selection activeCell="A16" sqref="A16"/>
    </sheetView>
  </sheetViews>
  <sheetFormatPr baseColWidth="10" defaultRowHeight="15"/>
  <cols>
    <col min="1" max="1" width="48" customWidth="1"/>
    <col min="2" max="2" width="17" bestFit="1" customWidth="1"/>
  </cols>
  <sheetData>
    <row r="2" spans="1:2" ht="20.25">
      <c r="A2" s="209" t="e">
        <f>+#REF!</f>
        <v>#REF!</v>
      </c>
      <c r="B2" s="209"/>
    </row>
    <row r="3" spans="1:2" ht="18.75">
      <c r="A3" s="195" t="s">
        <v>262</v>
      </c>
      <c r="B3" s="195"/>
    </row>
    <row r="4" spans="1:2" ht="18.75">
      <c r="A4" s="195" t="e">
        <f>+#REF!</f>
        <v>#REF!</v>
      </c>
      <c r="B4" s="195"/>
    </row>
    <row r="5" spans="1:2" ht="18.75">
      <c r="A5" s="195" t="s">
        <v>0</v>
      </c>
      <c r="B5" s="195"/>
    </row>
    <row r="6" spans="1:2" ht="15.75">
      <c r="B6" s="34"/>
    </row>
    <row r="7" spans="1:2" ht="15.75">
      <c r="B7" s="34"/>
    </row>
    <row r="8" spans="1:2" ht="15.75">
      <c r="B8" s="34"/>
    </row>
    <row r="9" spans="1:2">
      <c r="A9" s="200" t="s">
        <v>119</v>
      </c>
      <c r="B9" s="196" t="s">
        <v>182</v>
      </c>
    </row>
    <row r="10" spans="1:2">
      <c r="A10" s="201"/>
      <c r="B10" s="197"/>
    </row>
    <row r="11" spans="1:2" ht="15.75" customHeight="1">
      <c r="A11" s="202"/>
      <c r="B11" s="198"/>
    </row>
    <row r="12" spans="1:2" ht="15.75">
      <c r="A12" s="47" t="s">
        <v>160</v>
      </c>
      <c r="B12" s="97"/>
    </row>
    <row r="13" spans="1:2" ht="15.75">
      <c r="A13" s="47" t="s">
        <v>161</v>
      </c>
      <c r="B13" s="97">
        <f>+'ESF SNS'!F38</f>
        <v>0</v>
      </c>
    </row>
    <row r="14" spans="1:2" ht="15.75">
      <c r="A14" s="17" t="s">
        <v>159</v>
      </c>
      <c r="B14" s="98"/>
    </row>
    <row r="15" spans="1:2" ht="15.75">
      <c r="A15" s="17" t="s">
        <v>162</v>
      </c>
      <c r="B15" s="98"/>
    </row>
    <row r="16" spans="1:2" ht="15.75">
      <c r="A16" s="17" t="s">
        <v>255</v>
      </c>
      <c r="B16" s="24"/>
    </row>
    <row r="17" spans="1:2" ht="15.75">
      <c r="A17" s="17" t="s">
        <v>158</v>
      </c>
      <c r="B17" s="24">
        <v>0</v>
      </c>
    </row>
    <row r="18" spans="1:2" ht="15.75">
      <c r="A18" s="14" t="s">
        <v>258</v>
      </c>
      <c r="B18" s="24"/>
    </row>
    <row r="19" spans="1:2" ht="15.75">
      <c r="A19" s="14" t="s">
        <v>259</v>
      </c>
      <c r="B19" s="24"/>
    </row>
    <row r="20" spans="1:2" ht="15.75">
      <c r="A20" s="40" t="s">
        <v>277</v>
      </c>
      <c r="B20" s="36">
        <f>SUM(B12:B19)</f>
        <v>0</v>
      </c>
    </row>
  </sheetData>
  <mergeCells count="6">
    <mergeCell ref="A9:A11"/>
    <mergeCell ref="B9:B11"/>
    <mergeCell ref="A2:B2"/>
    <mergeCell ref="A3:B3"/>
    <mergeCell ref="A4:B4"/>
    <mergeCell ref="A5:B5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37"/>
  <sheetViews>
    <sheetView zoomScaleNormal="100" workbookViewId="0">
      <selection activeCell="A3" sqref="A3:B3"/>
    </sheetView>
  </sheetViews>
  <sheetFormatPr baseColWidth="10" defaultRowHeight="15"/>
  <cols>
    <col min="1" max="1" width="51.42578125" customWidth="1"/>
    <col min="2" max="2" width="19" customWidth="1"/>
    <col min="3" max="3" width="15.140625" bestFit="1" customWidth="1"/>
    <col min="4" max="4" width="18.42578125" customWidth="1"/>
    <col min="5" max="5" width="17.28515625" bestFit="1" customWidth="1"/>
    <col min="6" max="6" width="12.28515625" customWidth="1"/>
    <col min="7" max="7" width="20.28515625" customWidth="1"/>
    <col min="8" max="8" width="17.140625" customWidth="1"/>
    <col min="9" max="9" width="48" customWidth="1"/>
    <col min="10" max="10" width="58.85546875" customWidth="1"/>
    <col min="11" max="11" width="20" customWidth="1"/>
  </cols>
  <sheetData>
    <row r="1" spans="1:11" ht="15.75">
      <c r="A1" s="190" t="s">
        <v>293</v>
      </c>
      <c r="B1" s="190"/>
    </row>
    <row r="2" spans="1:11" ht="18.75">
      <c r="A2" s="195" t="s">
        <v>261</v>
      </c>
      <c r="B2" s="195"/>
    </row>
    <row r="3" spans="1:11" ht="18.75">
      <c r="A3" s="195" t="e">
        <f>A6+'Cuenta por Cobrar'!A5:B5</f>
        <v>#VALUE!</v>
      </c>
      <c r="B3" s="195"/>
    </row>
    <row r="4" spans="1:11" ht="18.75">
      <c r="A4" s="195" t="s">
        <v>0</v>
      </c>
      <c r="B4" s="195"/>
    </row>
    <row r="5" spans="1:11" ht="15.75">
      <c r="A5" s="25"/>
    </row>
    <row r="6" spans="1:11" ht="15.75">
      <c r="A6" s="25"/>
      <c r="F6" s="222"/>
      <c r="G6" s="222"/>
      <c r="H6" s="222"/>
      <c r="I6" s="222"/>
      <c r="J6" s="222"/>
      <c r="K6" s="222"/>
    </row>
    <row r="7" spans="1:11" ht="15.75">
      <c r="A7" s="25"/>
    </row>
    <row r="8" spans="1:11" ht="15.75" customHeight="1">
      <c r="A8" s="220" t="s">
        <v>125</v>
      </c>
      <c r="B8" s="192" t="s">
        <v>182</v>
      </c>
      <c r="F8" s="10"/>
      <c r="G8" s="10"/>
      <c r="H8" s="10"/>
      <c r="I8" s="10"/>
      <c r="J8" s="10"/>
      <c r="K8" s="10"/>
    </row>
    <row r="9" spans="1:11" ht="15" customHeight="1">
      <c r="A9" s="221"/>
      <c r="B9" s="193"/>
      <c r="F9" s="127"/>
      <c r="G9" s="128"/>
      <c r="H9" s="129"/>
      <c r="I9" s="129"/>
      <c r="J9" s="130"/>
      <c r="K9" s="131"/>
    </row>
    <row r="10" spans="1:11" ht="16.5">
      <c r="A10" s="74" t="s">
        <v>127</v>
      </c>
      <c r="B10" s="23"/>
      <c r="F10" s="127"/>
      <c r="G10" s="128"/>
      <c r="H10" s="129"/>
      <c r="I10" s="129"/>
      <c r="J10" s="132"/>
      <c r="K10" s="131"/>
    </row>
    <row r="11" spans="1:11" ht="16.5">
      <c r="A11" s="32" t="s">
        <v>128</v>
      </c>
      <c r="B11" s="23">
        <v>0</v>
      </c>
      <c r="C11" s="11"/>
      <c r="D11" s="11"/>
      <c r="F11" s="127"/>
      <c r="G11" s="128"/>
      <c r="H11" s="129"/>
      <c r="I11" s="129"/>
      <c r="J11" s="130"/>
      <c r="K11" s="131"/>
    </row>
    <row r="12" spans="1:11" ht="16.5">
      <c r="A12" s="32" t="s">
        <v>129</v>
      </c>
      <c r="B12" s="23"/>
      <c r="D12" s="11"/>
      <c r="F12" s="127"/>
      <c r="G12" s="128"/>
      <c r="H12" s="129"/>
      <c r="I12" s="129"/>
      <c r="J12" s="133"/>
      <c r="K12" s="131"/>
    </row>
    <row r="13" spans="1:11" ht="16.5">
      <c r="A13" s="32" t="s">
        <v>130</v>
      </c>
      <c r="B13" s="30">
        <v>0</v>
      </c>
      <c r="D13" s="39"/>
      <c r="F13" s="127"/>
      <c r="G13" s="128"/>
      <c r="H13" s="129"/>
      <c r="I13" s="129"/>
      <c r="J13" s="129"/>
      <c r="K13" s="131"/>
    </row>
    <row r="14" spans="1:11" ht="16.5">
      <c r="A14" s="32" t="s">
        <v>131</v>
      </c>
      <c r="B14" s="31">
        <f>+B10+B11+B12-B13</f>
        <v>0</v>
      </c>
      <c r="F14" s="127"/>
      <c r="G14" s="128"/>
      <c r="H14" s="129"/>
      <c r="I14" s="129"/>
      <c r="J14" s="129"/>
      <c r="K14" s="131"/>
    </row>
    <row r="15" spans="1:11" ht="16.5">
      <c r="A15" s="27"/>
      <c r="B15" s="28"/>
      <c r="F15" s="127"/>
      <c r="G15" s="128"/>
      <c r="H15" s="129"/>
      <c r="I15" s="129"/>
      <c r="J15" s="129"/>
      <c r="K15" s="131"/>
    </row>
    <row r="16" spans="1:11" ht="31.5" customHeight="1">
      <c r="F16" s="127"/>
      <c r="G16" s="128"/>
      <c r="H16" s="129"/>
      <c r="I16" s="129"/>
      <c r="J16" s="129"/>
      <c r="K16" s="131"/>
    </row>
    <row r="17" spans="1:11" ht="16.5">
      <c r="A17" s="75" t="s">
        <v>126</v>
      </c>
      <c r="B17" s="85" t="s">
        <v>297</v>
      </c>
      <c r="F17" s="127"/>
      <c r="G17" s="128"/>
      <c r="H17" s="129"/>
      <c r="I17" s="134"/>
      <c r="J17" s="129"/>
      <c r="K17" s="131"/>
    </row>
    <row r="18" spans="1:11" ht="15.75">
      <c r="A18" s="76" t="s">
        <v>127</v>
      </c>
      <c r="B18" s="23"/>
      <c r="J18" s="135"/>
      <c r="K18" s="136"/>
    </row>
    <row r="19" spans="1:11" ht="15.75">
      <c r="A19" s="32" t="s">
        <v>128</v>
      </c>
      <c r="B19" s="77">
        <v>0</v>
      </c>
    </row>
    <row r="20" spans="1:11" ht="15.75">
      <c r="A20" s="32" t="s">
        <v>129</v>
      </c>
      <c r="B20" s="23">
        <v>0</v>
      </c>
    </row>
    <row r="21" spans="1:11" ht="15.75">
      <c r="A21" s="32" t="s">
        <v>130</v>
      </c>
      <c r="B21" s="30">
        <v>0</v>
      </c>
    </row>
    <row r="22" spans="1:11" ht="15.75">
      <c r="A22" s="32" t="s">
        <v>131</v>
      </c>
      <c r="B22" s="31">
        <f>+B18+B19+B20-B21</f>
        <v>0</v>
      </c>
      <c r="D22" s="20"/>
    </row>
    <row r="23" spans="1:11" ht="15.75">
      <c r="A23" s="27"/>
      <c r="B23" s="26"/>
    </row>
    <row r="24" spans="1:11" ht="15.75">
      <c r="A24" s="27"/>
      <c r="B24" s="96"/>
    </row>
    <row r="25" spans="1:11">
      <c r="B25" s="26"/>
    </row>
    <row r="26" spans="1:11">
      <c r="A26" s="218" t="s">
        <v>132</v>
      </c>
      <c r="B26" s="94" t="s">
        <v>296</v>
      </c>
    </row>
    <row r="27" spans="1:11">
      <c r="A27" s="219"/>
      <c r="B27" s="86" t="s">
        <v>110</v>
      </c>
    </row>
    <row r="28" spans="1:11" ht="15.75">
      <c r="A28" s="78" t="s">
        <v>134</v>
      </c>
      <c r="B28" s="23">
        <v>13099073.15</v>
      </c>
      <c r="C28" s="142"/>
      <c r="D28" s="142"/>
    </row>
    <row r="29" spans="1:11" ht="15.75">
      <c r="A29" s="32" t="s">
        <v>135</v>
      </c>
      <c r="B29" s="23"/>
    </row>
    <row r="30" spans="1:11" ht="15.75">
      <c r="A30" s="32" t="s">
        <v>136</v>
      </c>
      <c r="B30" s="23"/>
    </row>
    <row r="31" spans="1:11" ht="15.75">
      <c r="A31" s="32" t="s">
        <v>137</v>
      </c>
      <c r="B31" s="23"/>
    </row>
    <row r="32" spans="1:11" ht="15.75">
      <c r="A32" s="32" t="s">
        <v>138</v>
      </c>
      <c r="B32" s="30">
        <v>0</v>
      </c>
    </row>
    <row r="33" spans="1:5" ht="15.75">
      <c r="A33" s="32" t="s">
        <v>139</v>
      </c>
      <c r="B33" s="30"/>
    </row>
    <row r="34" spans="1:5" ht="15.75">
      <c r="A34" s="32" t="s">
        <v>131</v>
      </c>
      <c r="B34" s="31">
        <f>+B28</f>
        <v>13099073.15</v>
      </c>
    </row>
    <row r="35" spans="1:5" ht="19.5" customHeight="1">
      <c r="A35" s="124" t="s">
        <v>133</v>
      </c>
      <c r="B35" s="146">
        <f>+B14+B22-B34</f>
        <v>-13099073.15</v>
      </c>
      <c r="C35" s="140"/>
      <c r="E35" s="142"/>
    </row>
    <row r="36" spans="1:5">
      <c r="A36" s="29"/>
      <c r="C36" s="39"/>
      <c r="D36" s="20"/>
      <c r="E36" s="11"/>
    </row>
    <row r="37" spans="1:5">
      <c r="A37" s="29"/>
      <c r="B37" s="20"/>
    </row>
  </sheetData>
  <mergeCells count="8">
    <mergeCell ref="A26:A27"/>
    <mergeCell ref="A8:A9"/>
    <mergeCell ref="B8:B9"/>
    <mergeCell ref="F6:K6"/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5</vt:i4>
      </vt:variant>
    </vt:vector>
  </HeadingPairs>
  <TitlesOfParts>
    <vt:vector size="21" baseType="lpstr">
      <vt:lpstr>ESF SNS</vt:lpstr>
      <vt:lpstr>ERF SRS</vt:lpstr>
      <vt:lpstr>Efectivo</vt:lpstr>
      <vt:lpstr>Cuenta por Cobrar</vt:lpstr>
      <vt:lpstr>CXP Corto plazo</vt:lpstr>
      <vt:lpstr>Benef. Empl x p Corto Plazo</vt:lpstr>
      <vt:lpstr>Benef. Empl x pagar Larg. Plaz</vt:lpstr>
      <vt:lpstr>Ingresos</vt:lpstr>
      <vt:lpstr>Total Gasto</vt:lpstr>
      <vt:lpstr>Inventario</vt:lpstr>
      <vt:lpstr>CXP Largo Plazo</vt:lpstr>
      <vt:lpstr>Patrimonio</vt:lpstr>
      <vt:lpstr>ECAMP</vt:lpstr>
      <vt:lpstr>Retenciones y Acum.</vt:lpstr>
      <vt:lpstr>Mobiliario Eq. Ofc.</vt:lpstr>
      <vt:lpstr>Hoja1</vt:lpstr>
      <vt:lpstr>Efectivo!Área_de_impresión</vt:lpstr>
      <vt:lpstr>'ERF SRS'!Área_de_impresión</vt:lpstr>
      <vt:lpstr>'ESF SNS'!Área_de_impresión</vt:lpstr>
      <vt:lpstr>'Mobiliario Eq. Ofc.'!Área_de_impresión</vt:lpstr>
      <vt:lpstr>'Total Gasto'!Área_de_impresión</vt:lpstr>
    </vt:vector>
  </TitlesOfParts>
  <Company>Windows 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contabilidad</cp:lastModifiedBy>
  <cp:lastPrinted>2026-02-05T18:24:18Z</cp:lastPrinted>
  <dcterms:created xsi:type="dcterms:W3CDTF">2018-05-02T13:48:18Z</dcterms:created>
  <dcterms:modified xsi:type="dcterms:W3CDTF">2026-02-05T18:25:45Z</dcterms:modified>
</cp:coreProperties>
</file>